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ABRECO" sheetId="2" r:id="rId1"/>
    <sheet name="BENECO" sheetId="3" r:id="rId2"/>
    <sheet name="IFELCO" sheetId="4" r:id="rId3"/>
    <sheet name="KAELCO" sheetId="5" r:id="rId4"/>
    <sheet name="MOPRECO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ABRECO!$1:$12</definedName>
    <definedName name="_xlnm.Print_Titles" localSheetId="1">BENECO!$1:$12</definedName>
    <definedName name="_xlnm.Print_Titles" localSheetId="2">IFELCO!$1:$12</definedName>
    <definedName name="_xlnm.Print_Titles" localSheetId="3">KAELCO!$1:$12</definedName>
    <definedName name="_xlnm.Print_Titles" localSheetId="4">MOPRECO!$1:$12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6" l="1"/>
  <c r="B97" i="6"/>
  <c r="D97" i="6" s="1"/>
  <c r="E97" i="6" s="1"/>
  <c r="B96" i="6"/>
  <c r="D96" i="6" s="1"/>
  <c r="E96" i="6" s="1"/>
  <c r="B95" i="6"/>
  <c r="B94" i="6"/>
  <c r="D94" i="6" s="1"/>
  <c r="E94" i="6" s="1"/>
  <c r="B93" i="6"/>
  <c r="D93" i="6" s="1"/>
  <c r="E93" i="6" s="1"/>
  <c r="B92" i="6"/>
  <c r="B91" i="6"/>
  <c r="B87" i="6"/>
  <c r="B86" i="6"/>
  <c r="D86" i="6" s="1"/>
  <c r="E86" i="6" s="1"/>
  <c r="B85" i="6"/>
  <c r="D85" i="6" s="1"/>
  <c r="E85" i="6" s="1"/>
  <c r="B84" i="6"/>
  <c r="B81" i="6"/>
  <c r="D81" i="6" s="1"/>
  <c r="E81" i="6" s="1"/>
  <c r="B80" i="6"/>
  <c r="D80" i="6" s="1"/>
  <c r="E80" i="6" s="1"/>
  <c r="B79" i="6"/>
  <c r="D79" i="6" s="1"/>
  <c r="E79" i="6" s="1"/>
  <c r="D78" i="6"/>
  <c r="E78" i="6" s="1"/>
  <c r="B78" i="6"/>
  <c r="B77" i="6"/>
  <c r="D77" i="6" s="1"/>
  <c r="E77" i="6" s="1"/>
  <c r="B76" i="6"/>
  <c r="B75" i="6"/>
  <c r="D75" i="6" s="1"/>
  <c r="E75" i="6" s="1"/>
  <c r="B74" i="6"/>
  <c r="B73" i="6"/>
  <c r="D73" i="6" s="1"/>
  <c r="E73" i="6" s="1"/>
  <c r="B72" i="6"/>
  <c r="D72" i="6" s="1"/>
  <c r="E72" i="6" s="1"/>
  <c r="B71" i="6"/>
  <c r="B70" i="6"/>
  <c r="B67" i="6"/>
  <c r="D67" i="6" s="1"/>
  <c r="E67" i="6" s="1"/>
  <c r="B66" i="6"/>
  <c r="D66" i="6" s="1"/>
  <c r="E66" i="6" s="1"/>
  <c r="B65" i="6"/>
  <c r="B64" i="6"/>
  <c r="B63" i="6"/>
  <c r="B68" i="6" s="1"/>
  <c r="B61" i="6"/>
  <c r="D61" i="6" s="1"/>
  <c r="E61" i="6" s="1"/>
  <c r="B60" i="6"/>
  <c r="D60" i="6" s="1"/>
  <c r="E60" i="6" s="1"/>
  <c r="B59" i="6"/>
  <c r="D59" i="6" s="1"/>
  <c r="E59" i="6" s="1"/>
  <c r="B58" i="6"/>
  <c r="B57" i="6"/>
  <c r="B56" i="6"/>
  <c r="D56" i="6" s="1"/>
  <c r="E56" i="6" s="1"/>
  <c r="B55" i="6"/>
  <c r="D55" i="6" s="1"/>
  <c r="E55" i="6" s="1"/>
  <c r="B54" i="6"/>
  <c r="D54" i="6" s="1"/>
  <c r="E54" i="6" s="1"/>
  <c r="B53" i="6"/>
  <c r="D53" i="6" s="1"/>
  <c r="E53" i="6" s="1"/>
  <c r="B52" i="6"/>
  <c r="B51" i="6"/>
  <c r="B50" i="6"/>
  <c r="D50" i="6" s="1"/>
  <c r="E50" i="6" s="1"/>
  <c r="B49" i="6"/>
  <c r="D49" i="6" s="1"/>
  <c r="E49" i="6" s="1"/>
  <c r="B48" i="6"/>
  <c r="D48" i="6" s="1"/>
  <c r="E48" i="6" s="1"/>
  <c r="B47" i="6"/>
  <c r="D47" i="6" s="1"/>
  <c r="E47" i="6" s="1"/>
  <c r="B46" i="6"/>
  <c r="B45" i="6"/>
  <c r="B42" i="6"/>
  <c r="B41" i="6"/>
  <c r="D41" i="6" s="1"/>
  <c r="E41" i="6" s="1"/>
  <c r="B40" i="6"/>
  <c r="D40" i="6" s="1"/>
  <c r="E40" i="6" s="1"/>
  <c r="B39" i="6"/>
  <c r="B38" i="6"/>
  <c r="D37" i="6"/>
  <c r="E37" i="6" s="1"/>
  <c r="B37" i="6"/>
  <c r="B36" i="6"/>
  <c r="D36" i="6" s="1"/>
  <c r="E36" i="6" s="1"/>
  <c r="B35" i="6"/>
  <c r="D35" i="6" s="1"/>
  <c r="E35" i="6" s="1"/>
  <c r="B34" i="6"/>
  <c r="B33" i="6"/>
  <c r="B32" i="6"/>
  <c r="B31" i="6"/>
  <c r="D31" i="6" s="1"/>
  <c r="E31" i="6" s="1"/>
  <c r="D30" i="6"/>
  <c r="E30" i="6" s="1"/>
  <c r="B30" i="6"/>
  <c r="B29" i="6"/>
  <c r="B28" i="6"/>
  <c r="D28" i="6" s="1"/>
  <c r="E28" i="6" s="1"/>
  <c r="B27" i="6"/>
  <c r="B26" i="6"/>
  <c r="B25" i="6"/>
  <c r="D25" i="6" s="1"/>
  <c r="E25" i="6" s="1"/>
  <c r="B24" i="6"/>
  <c r="D24" i="6" s="1"/>
  <c r="E24" i="6" s="1"/>
  <c r="B23" i="6"/>
  <c r="D23" i="6" s="1"/>
  <c r="E23" i="6" s="1"/>
  <c r="B22" i="6"/>
  <c r="D22" i="6" s="1"/>
  <c r="E22" i="6" s="1"/>
  <c r="B21" i="6"/>
  <c r="B20" i="6"/>
  <c r="B19" i="6"/>
  <c r="B18" i="6"/>
  <c r="D18" i="6" s="1"/>
  <c r="E18" i="6" s="1"/>
  <c r="B17" i="6"/>
  <c r="B16" i="6"/>
  <c r="B13" i="6"/>
  <c r="B9" i="6" s="1"/>
  <c r="B82" i="6" l="1"/>
  <c r="D58" i="6"/>
  <c r="E58" i="6" s="1"/>
  <c r="D95" i="6"/>
  <c r="E95" i="6" s="1"/>
  <c r="D17" i="6"/>
  <c r="E17" i="6" s="1"/>
  <c r="D21" i="6"/>
  <c r="E21" i="6" s="1"/>
  <c r="D27" i="6"/>
  <c r="E27" i="6" s="1"/>
  <c r="D39" i="6"/>
  <c r="E39" i="6" s="1"/>
  <c r="D65" i="6"/>
  <c r="E65" i="6" s="1"/>
  <c r="D76" i="6"/>
  <c r="E76" i="6" s="1"/>
  <c r="D92" i="6"/>
  <c r="E92" i="6" s="1"/>
  <c r="D91" i="6"/>
  <c r="E91" i="6" s="1"/>
  <c r="D29" i="6"/>
  <c r="E29" i="6" s="1"/>
  <c r="D33" i="6"/>
  <c r="E33" i="6" s="1"/>
  <c r="D52" i="6"/>
  <c r="E52" i="6" s="1"/>
  <c r="D26" i="6"/>
  <c r="E26" i="6" s="1"/>
  <c r="D32" i="6"/>
  <c r="E32" i="6" s="1"/>
  <c r="D34" i="6"/>
  <c r="E34" i="6" s="1"/>
  <c r="D38" i="6"/>
  <c r="E38" i="6" s="1"/>
  <c r="B88" i="6"/>
  <c r="B99" i="6" s="1"/>
  <c r="B101" i="6" s="1"/>
  <c r="D64" i="6"/>
  <c r="E64" i="6" s="1"/>
  <c r="D74" i="6"/>
  <c r="E74" i="6" s="1"/>
  <c r="D71" i="6"/>
  <c r="E71" i="6" s="1"/>
  <c r="D51" i="6"/>
  <c r="E51" i="6" s="1"/>
  <c r="D57" i="6"/>
  <c r="E57" i="6" s="1"/>
  <c r="B98" i="6"/>
  <c r="B100" i="5"/>
  <c r="B97" i="5"/>
  <c r="D97" i="5" s="1"/>
  <c r="E97" i="5" s="1"/>
  <c r="B96" i="5"/>
  <c r="D96" i="5" s="1"/>
  <c r="E96" i="5" s="1"/>
  <c r="B95" i="5"/>
  <c r="D95" i="5" s="1"/>
  <c r="E95" i="5" s="1"/>
  <c r="B94" i="5"/>
  <c r="D94" i="5" s="1"/>
  <c r="E94" i="5" s="1"/>
  <c r="B93" i="5"/>
  <c r="D93" i="5" s="1"/>
  <c r="E93" i="5" s="1"/>
  <c r="B92" i="5"/>
  <c r="B91" i="5"/>
  <c r="B86" i="5"/>
  <c r="D86" i="5" s="1"/>
  <c r="E86" i="5" s="1"/>
  <c r="D85" i="5"/>
  <c r="E85" i="5" s="1"/>
  <c r="B85" i="5"/>
  <c r="B84" i="5"/>
  <c r="B81" i="5"/>
  <c r="D81" i="5" s="1"/>
  <c r="E81" i="5" s="1"/>
  <c r="B80" i="5"/>
  <c r="D80" i="5" s="1"/>
  <c r="E80" i="5" s="1"/>
  <c r="B79" i="5"/>
  <c r="B78" i="5"/>
  <c r="D78" i="5" s="1"/>
  <c r="E78" i="5" s="1"/>
  <c r="B77" i="5"/>
  <c r="D77" i="5" s="1"/>
  <c r="E77" i="5" s="1"/>
  <c r="B76" i="5"/>
  <c r="D75" i="5"/>
  <c r="E75" i="5" s="1"/>
  <c r="B75" i="5"/>
  <c r="B74" i="5"/>
  <c r="D74" i="5" s="1"/>
  <c r="E74" i="5" s="1"/>
  <c r="B73" i="5"/>
  <c r="B72" i="5"/>
  <c r="D72" i="5" s="1"/>
  <c r="E72" i="5" s="1"/>
  <c r="B71" i="5"/>
  <c r="B70" i="5"/>
  <c r="B67" i="5"/>
  <c r="D67" i="5" s="1"/>
  <c r="E67" i="5" s="1"/>
  <c r="B66" i="5"/>
  <c r="D65" i="5"/>
  <c r="E65" i="5" s="1"/>
  <c r="B65" i="5"/>
  <c r="B64" i="5"/>
  <c r="D64" i="5" s="1"/>
  <c r="E64" i="5" s="1"/>
  <c r="B63" i="5"/>
  <c r="B61" i="5"/>
  <c r="B60" i="5"/>
  <c r="D60" i="5" s="1"/>
  <c r="E60" i="5" s="1"/>
  <c r="B59" i="5"/>
  <c r="D59" i="5" s="1"/>
  <c r="E59" i="5" s="1"/>
  <c r="B58" i="5"/>
  <c r="D58" i="5" s="1"/>
  <c r="E58" i="5" s="1"/>
  <c r="B57" i="5"/>
  <c r="D57" i="5" s="1"/>
  <c r="E57" i="5" s="1"/>
  <c r="B56" i="5"/>
  <c r="D56" i="5" s="1"/>
  <c r="E56" i="5" s="1"/>
  <c r="B55" i="5"/>
  <c r="D55" i="5" s="1"/>
  <c r="E55" i="5" s="1"/>
  <c r="B54" i="5"/>
  <c r="D54" i="5" s="1"/>
  <c r="E54" i="5" s="1"/>
  <c r="B53" i="5"/>
  <c r="D53" i="5" s="1"/>
  <c r="E53" i="5" s="1"/>
  <c r="B52" i="5"/>
  <c r="D52" i="5" s="1"/>
  <c r="E52" i="5" s="1"/>
  <c r="B51" i="5"/>
  <c r="B50" i="5"/>
  <c r="B49" i="5"/>
  <c r="D49" i="5" s="1"/>
  <c r="E49" i="5" s="1"/>
  <c r="B48" i="5"/>
  <c r="D48" i="5" s="1"/>
  <c r="E48" i="5" s="1"/>
  <c r="B47" i="5"/>
  <c r="B46" i="5"/>
  <c r="B45" i="5"/>
  <c r="B42" i="5"/>
  <c r="B41" i="5"/>
  <c r="D41" i="5" s="1"/>
  <c r="E41" i="5" s="1"/>
  <c r="B40" i="5"/>
  <c r="D40" i="5" s="1"/>
  <c r="E40" i="5" s="1"/>
  <c r="B39" i="5"/>
  <c r="B38" i="5"/>
  <c r="D38" i="5" s="1"/>
  <c r="E38" i="5" s="1"/>
  <c r="B37" i="5"/>
  <c r="D37" i="5" s="1"/>
  <c r="E37" i="5" s="1"/>
  <c r="D36" i="5"/>
  <c r="E36" i="5" s="1"/>
  <c r="B36" i="5"/>
  <c r="B35" i="5"/>
  <c r="D35" i="5" s="1"/>
  <c r="E35" i="5" s="1"/>
  <c r="B34" i="5"/>
  <c r="D34" i="5" s="1"/>
  <c r="E34" i="5" s="1"/>
  <c r="B33" i="5"/>
  <c r="B32" i="5"/>
  <c r="D32" i="5" s="1"/>
  <c r="E32" i="5" s="1"/>
  <c r="B31" i="5"/>
  <c r="D31" i="5" s="1"/>
  <c r="E31" i="5" s="1"/>
  <c r="B30" i="5"/>
  <c r="B29" i="5"/>
  <c r="D28" i="5"/>
  <c r="E28" i="5" s="1"/>
  <c r="B28" i="5"/>
  <c r="B27" i="5"/>
  <c r="B26" i="5"/>
  <c r="D26" i="5" s="1"/>
  <c r="E26" i="5" s="1"/>
  <c r="B25" i="5"/>
  <c r="D25" i="5" s="1"/>
  <c r="E25" i="5" s="1"/>
  <c r="B24" i="5"/>
  <c r="B23" i="5"/>
  <c r="D23" i="5" s="1"/>
  <c r="E23" i="5" s="1"/>
  <c r="B22" i="5"/>
  <c r="D22" i="5" s="1"/>
  <c r="E22" i="5" s="1"/>
  <c r="B21" i="5"/>
  <c r="B20" i="5"/>
  <c r="D20" i="5" s="1"/>
  <c r="E20" i="5" s="1"/>
  <c r="B19" i="5"/>
  <c r="B18" i="5"/>
  <c r="B17" i="5"/>
  <c r="B16" i="5"/>
  <c r="B13" i="5"/>
  <c r="B9" i="5"/>
  <c r="B98" i="5" l="1"/>
  <c r="D92" i="5"/>
  <c r="E92" i="5" s="1"/>
  <c r="B87" i="5"/>
  <c r="D39" i="5"/>
  <c r="E39" i="5" s="1"/>
  <c r="D33" i="5"/>
  <c r="E33" i="5" s="1"/>
  <c r="D66" i="5"/>
  <c r="E66" i="5" s="1"/>
  <c r="D29" i="5"/>
  <c r="E29" i="5" s="1"/>
  <c r="D30" i="5"/>
  <c r="E30" i="5" s="1"/>
  <c r="D24" i="5"/>
  <c r="E24" i="5" s="1"/>
  <c r="D47" i="5"/>
  <c r="E47" i="5" s="1"/>
  <c r="D50" i="5"/>
  <c r="E50" i="5" s="1"/>
  <c r="D51" i="5"/>
  <c r="E51" i="5" s="1"/>
  <c r="D73" i="5"/>
  <c r="E73" i="5" s="1"/>
  <c r="D17" i="5"/>
  <c r="E17" i="5" s="1"/>
  <c r="D27" i="5"/>
  <c r="E27" i="5" s="1"/>
  <c r="B68" i="5"/>
  <c r="D21" i="5"/>
  <c r="E21" i="5" s="1"/>
  <c r="D79" i="5"/>
  <c r="E79" i="5" s="1"/>
  <c r="B82" i="5"/>
  <c r="B88" i="5" s="1"/>
  <c r="B99" i="5" s="1"/>
  <c r="B101" i="5" s="1"/>
  <c r="D71" i="5"/>
  <c r="E71" i="5" s="1"/>
  <c r="D18" i="5"/>
  <c r="E18" i="5" s="1"/>
  <c r="D61" i="5"/>
  <c r="E61" i="5" s="1"/>
  <c r="D76" i="5"/>
  <c r="E76" i="5" s="1"/>
  <c r="D98" i="6"/>
  <c r="E98" i="6" s="1"/>
  <c r="D45" i="6"/>
  <c r="E45" i="6" s="1"/>
  <c r="D70" i="6"/>
  <c r="E70" i="6" s="1"/>
  <c r="D82" i="6"/>
  <c r="E82" i="6" s="1"/>
  <c r="D63" i="6"/>
  <c r="E63" i="6" s="1"/>
  <c r="D68" i="6"/>
  <c r="E68" i="6" s="1"/>
  <c r="D84" i="6"/>
  <c r="E84" i="6" s="1"/>
  <c r="D87" i="6"/>
  <c r="E87" i="6" s="1"/>
  <c r="D20" i="6"/>
  <c r="E20" i="6" s="1"/>
  <c r="D46" i="6"/>
  <c r="E46" i="6" s="1"/>
  <c r="B100" i="4"/>
  <c r="B97" i="4"/>
  <c r="D97" i="4" s="1"/>
  <c r="E97" i="4" s="1"/>
  <c r="B96" i="4"/>
  <c r="D96" i="4" s="1"/>
  <c r="E96" i="4" s="1"/>
  <c r="B95" i="4"/>
  <c r="D95" i="4" s="1"/>
  <c r="E95" i="4" s="1"/>
  <c r="B94" i="4"/>
  <c r="D94" i="4" s="1"/>
  <c r="E94" i="4" s="1"/>
  <c r="B93" i="4"/>
  <c r="D93" i="4" s="1"/>
  <c r="E93" i="4" s="1"/>
  <c r="D92" i="4"/>
  <c r="E92" i="4" s="1"/>
  <c r="B92" i="4"/>
  <c r="B91" i="4"/>
  <c r="B86" i="4"/>
  <c r="D86" i="4" s="1"/>
  <c r="E86" i="4" s="1"/>
  <c r="B85" i="4"/>
  <c r="D85" i="4" s="1"/>
  <c r="E85" i="4" s="1"/>
  <c r="B84" i="4"/>
  <c r="B87" i="4" s="1"/>
  <c r="B81" i="4"/>
  <c r="D81" i="4" s="1"/>
  <c r="E81" i="4" s="1"/>
  <c r="B80" i="4"/>
  <c r="D80" i="4" s="1"/>
  <c r="E80" i="4" s="1"/>
  <c r="D79" i="4"/>
  <c r="E79" i="4" s="1"/>
  <c r="B79" i="4"/>
  <c r="B78" i="4"/>
  <c r="D78" i="4" s="1"/>
  <c r="E78" i="4" s="1"/>
  <c r="B77" i="4"/>
  <c r="D77" i="4" s="1"/>
  <c r="E77" i="4" s="1"/>
  <c r="B76" i="4"/>
  <c r="D76" i="4" s="1"/>
  <c r="E76" i="4" s="1"/>
  <c r="B75" i="4"/>
  <c r="D75" i="4" s="1"/>
  <c r="E75" i="4" s="1"/>
  <c r="B74" i="4"/>
  <c r="D74" i="4" s="1"/>
  <c r="E74" i="4" s="1"/>
  <c r="D73" i="4"/>
  <c r="E73" i="4" s="1"/>
  <c r="B73" i="4"/>
  <c r="B72" i="4"/>
  <c r="D72" i="4" s="1"/>
  <c r="E72" i="4" s="1"/>
  <c r="B71" i="4"/>
  <c r="B70" i="4"/>
  <c r="B67" i="4"/>
  <c r="D67" i="4" s="1"/>
  <c r="E67" i="4" s="1"/>
  <c r="B66" i="4"/>
  <c r="D66" i="4" s="1"/>
  <c r="E66" i="4" s="1"/>
  <c r="B65" i="4"/>
  <c r="D65" i="4" s="1"/>
  <c r="E65" i="4" s="1"/>
  <c r="D64" i="4"/>
  <c r="E64" i="4" s="1"/>
  <c r="B64" i="4"/>
  <c r="B63" i="4"/>
  <c r="B61" i="4"/>
  <c r="B60" i="4"/>
  <c r="D60" i="4" s="1"/>
  <c r="E60" i="4" s="1"/>
  <c r="B59" i="4"/>
  <c r="D59" i="4" s="1"/>
  <c r="E59" i="4" s="1"/>
  <c r="B58" i="4"/>
  <c r="D58" i="4" s="1"/>
  <c r="E58" i="4" s="1"/>
  <c r="B57" i="4"/>
  <c r="D57" i="4" s="1"/>
  <c r="E57" i="4" s="1"/>
  <c r="B56" i="4"/>
  <c r="B55" i="4"/>
  <c r="D55" i="4" s="1"/>
  <c r="E55" i="4" s="1"/>
  <c r="B54" i="4"/>
  <c r="D54" i="4" s="1"/>
  <c r="E54" i="4" s="1"/>
  <c r="D53" i="4"/>
  <c r="E53" i="4" s="1"/>
  <c r="B53" i="4"/>
  <c r="B52" i="4"/>
  <c r="D52" i="4" s="1"/>
  <c r="E52" i="4" s="1"/>
  <c r="B51" i="4"/>
  <c r="D51" i="4" s="1"/>
  <c r="E51" i="4" s="1"/>
  <c r="B50" i="4"/>
  <c r="B49" i="4"/>
  <c r="D49" i="4" s="1"/>
  <c r="E49" i="4" s="1"/>
  <c r="B48" i="4"/>
  <c r="D48" i="4" s="1"/>
  <c r="E48" i="4" s="1"/>
  <c r="B47" i="4"/>
  <c r="D47" i="4" s="1"/>
  <c r="E47" i="4" s="1"/>
  <c r="B46" i="4"/>
  <c r="B45" i="4"/>
  <c r="D45" i="4" s="1"/>
  <c r="E45" i="4" s="1"/>
  <c r="B42" i="4"/>
  <c r="B41" i="4"/>
  <c r="D41" i="4" s="1"/>
  <c r="E41" i="4" s="1"/>
  <c r="B40" i="4"/>
  <c r="D40" i="4" s="1"/>
  <c r="E40" i="4" s="1"/>
  <c r="B39" i="4"/>
  <c r="D39" i="4" s="1"/>
  <c r="E39" i="4" s="1"/>
  <c r="B38" i="4"/>
  <c r="D38" i="4" s="1"/>
  <c r="E38" i="4" s="1"/>
  <c r="B37" i="4"/>
  <c r="D37" i="4" s="1"/>
  <c r="E37" i="4" s="1"/>
  <c r="D36" i="4"/>
  <c r="E36" i="4" s="1"/>
  <c r="B36" i="4"/>
  <c r="B35" i="4"/>
  <c r="D35" i="4" s="1"/>
  <c r="E35" i="4" s="1"/>
  <c r="B34" i="4"/>
  <c r="B33" i="4"/>
  <c r="B32" i="4"/>
  <c r="B31" i="4"/>
  <c r="D31" i="4" s="1"/>
  <c r="E31" i="4" s="1"/>
  <c r="B30" i="4"/>
  <c r="B29" i="4"/>
  <c r="B28" i="4"/>
  <c r="D28" i="4" s="1"/>
  <c r="E28" i="4" s="1"/>
  <c r="B27" i="4"/>
  <c r="D27" i="4" s="1"/>
  <c r="E27" i="4" s="1"/>
  <c r="B26" i="4"/>
  <c r="B25" i="4"/>
  <c r="D25" i="4" s="1"/>
  <c r="E25" i="4" s="1"/>
  <c r="B24" i="4"/>
  <c r="D24" i="4" s="1"/>
  <c r="E24" i="4" s="1"/>
  <c r="B23" i="4"/>
  <c r="D23" i="4" s="1"/>
  <c r="E23" i="4" s="1"/>
  <c r="B22" i="4"/>
  <c r="D22" i="4" s="1"/>
  <c r="E22" i="4" s="1"/>
  <c r="D21" i="4"/>
  <c r="E21" i="4" s="1"/>
  <c r="B21" i="4"/>
  <c r="B20" i="4"/>
  <c r="B19" i="4"/>
  <c r="B18" i="4"/>
  <c r="D18" i="4" s="1"/>
  <c r="E18" i="4" s="1"/>
  <c r="B17" i="4"/>
  <c r="B16" i="4"/>
  <c r="B13" i="4"/>
  <c r="B9" i="4"/>
  <c r="B82" i="4" l="1"/>
  <c r="B68" i="4"/>
  <c r="B98" i="4"/>
  <c r="D32" i="4"/>
  <c r="E32" i="4" s="1"/>
  <c r="D30" i="4"/>
  <c r="E30" i="4" s="1"/>
  <c r="D29" i="4"/>
  <c r="E29" i="4" s="1"/>
  <c r="D26" i="4"/>
  <c r="E26" i="4" s="1"/>
  <c r="D46" i="4"/>
  <c r="E46" i="4" s="1"/>
  <c r="D19" i="4"/>
  <c r="E19" i="4" s="1"/>
  <c r="D56" i="4"/>
  <c r="E56" i="4" s="1"/>
  <c r="D17" i="4"/>
  <c r="E17" i="4" s="1"/>
  <c r="D87" i="4"/>
  <c r="E87" i="4" s="1"/>
  <c r="D33" i="4"/>
  <c r="E33" i="4" s="1"/>
  <c r="D34" i="4"/>
  <c r="E34" i="4" s="1"/>
  <c r="D61" i="4"/>
  <c r="E61" i="4" s="1"/>
  <c r="B88" i="4"/>
  <c r="B99" i="4" s="1"/>
  <c r="B101" i="4" s="1"/>
  <c r="D50" i="4"/>
  <c r="E50" i="4" s="1"/>
  <c r="D71" i="4"/>
  <c r="E71" i="4" s="1"/>
  <c r="D63" i="5"/>
  <c r="E63" i="5" s="1"/>
  <c r="D68" i="5"/>
  <c r="E68" i="5" s="1"/>
  <c r="D20" i="4"/>
  <c r="E20" i="4" s="1"/>
  <c r="D19" i="6"/>
  <c r="E19" i="6" s="1"/>
  <c r="D88" i="6"/>
  <c r="E88" i="6" s="1"/>
  <c r="D46" i="5"/>
  <c r="E46" i="5" s="1"/>
  <c r="D84" i="4"/>
  <c r="E84" i="4" s="1"/>
  <c r="D19" i="5"/>
  <c r="E19" i="5" s="1"/>
  <c r="D91" i="5"/>
  <c r="E91" i="5" s="1"/>
  <c r="D98" i="5"/>
  <c r="E98" i="5" s="1"/>
  <c r="D45" i="5"/>
  <c r="E45" i="5" s="1"/>
  <c r="D87" i="5"/>
  <c r="E87" i="5" s="1"/>
  <c r="D84" i="5"/>
  <c r="E84" i="5" s="1"/>
  <c r="B100" i="3"/>
  <c r="B97" i="3"/>
  <c r="B96" i="3"/>
  <c r="B95" i="3"/>
  <c r="B94" i="3"/>
  <c r="B93" i="3"/>
  <c r="B92" i="3"/>
  <c r="B91" i="3"/>
  <c r="B86" i="3"/>
  <c r="B85" i="3"/>
  <c r="B84" i="3"/>
  <c r="B81" i="3"/>
  <c r="B80" i="3"/>
  <c r="B79" i="3"/>
  <c r="B78" i="3"/>
  <c r="B77" i="3"/>
  <c r="B76" i="3"/>
  <c r="B75" i="3"/>
  <c r="B74" i="3"/>
  <c r="B73" i="3"/>
  <c r="B72" i="3"/>
  <c r="B71" i="3"/>
  <c r="B70" i="3"/>
  <c r="B67" i="3"/>
  <c r="B66" i="3"/>
  <c r="B65" i="3"/>
  <c r="B64" i="3"/>
  <c r="B63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2" i="3"/>
  <c r="B41" i="3"/>
  <c r="B40" i="3"/>
  <c r="B39" i="3"/>
  <c r="D38" i="3"/>
  <c r="E38" i="3" s="1"/>
  <c r="B38" i="3"/>
  <c r="B37" i="3"/>
  <c r="B36" i="3"/>
  <c r="B35" i="3"/>
  <c r="B34" i="3"/>
  <c r="B33" i="3"/>
  <c r="B32" i="3"/>
  <c r="D32" i="3" s="1"/>
  <c r="E32" i="3" s="1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3" i="3"/>
  <c r="B9" i="3"/>
  <c r="D20" i="3" l="1"/>
  <c r="E20" i="3" s="1"/>
  <c r="D71" i="3"/>
  <c r="E71" i="3" s="1"/>
  <c r="D92" i="3"/>
  <c r="E92" i="3" s="1"/>
  <c r="D77" i="3"/>
  <c r="E77" i="3" s="1"/>
  <c r="D28" i="3"/>
  <c r="E28" i="3" s="1"/>
  <c r="D57" i="3"/>
  <c r="E57" i="3" s="1"/>
  <c r="D72" i="3"/>
  <c r="E72" i="3" s="1"/>
  <c r="D45" i="3"/>
  <c r="E45" i="3" s="1"/>
  <c r="D51" i="3"/>
  <c r="E51" i="3" s="1"/>
  <c r="D25" i="3"/>
  <c r="E25" i="3" s="1"/>
  <c r="D29" i="3"/>
  <c r="E29" i="3" s="1"/>
  <c r="D37" i="3"/>
  <c r="E37" i="3" s="1"/>
  <c r="D64" i="3"/>
  <c r="E64" i="3" s="1"/>
  <c r="D84" i="3"/>
  <c r="E84" i="3" s="1"/>
  <c r="B82" i="3"/>
  <c r="D21" i="3"/>
  <c r="E21" i="3" s="1"/>
  <c r="D26" i="3"/>
  <c r="E26" i="3" s="1"/>
  <c r="D31" i="3"/>
  <c r="E31" i="3" s="1"/>
  <c r="D39" i="3"/>
  <c r="E39" i="3" s="1"/>
  <c r="D48" i="3"/>
  <c r="E48" i="3" s="1"/>
  <c r="D91" i="3"/>
  <c r="E91" i="3" s="1"/>
  <c r="D24" i="3"/>
  <c r="E24" i="3" s="1"/>
  <c r="D58" i="3"/>
  <c r="E58" i="3" s="1"/>
  <c r="D67" i="3"/>
  <c r="E67" i="3" s="1"/>
  <c r="D80" i="3"/>
  <c r="E80" i="3" s="1"/>
  <c r="D50" i="3"/>
  <c r="E50" i="3" s="1"/>
  <c r="D53" i="3"/>
  <c r="E53" i="3" s="1"/>
  <c r="D61" i="3"/>
  <c r="E61" i="3" s="1"/>
  <c r="D75" i="3"/>
  <c r="E75" i="3" s="1"/>
  <c r="B87" i="3"/>
  <c r="B98" i="3"/>
  <c r="D95" i="3"/>
  <c r="E95" i="3" s="1"/>
  <c r="D65" i="3"/>
  <c r="E65" i="3" s="1"/>
  <c r="D73" i="3"/>
  <c r="E73" i="3" s="1"/>
  <c r="D78" i="3"/>
  <c r="E78" i="3" s="1"/>
  <c r="D81" i="3"/>
  <c r="E81" i="3" s="1"/>
  <c r="D76" i="3"/>
  <c r="E76" i="3" s="1"/>
  <c r="D85" i="3"/>
  <c r="E85" i="3" s="1"/>
  <c r="D93" i="3"/>
  <c r="E93" i="3" s="1"/>
  <c r="D41" i="3"/>
  <c r="E41" i="3" s="1"/>
  <c r="D36" i="3"/>
  <c r="E36" i="3" s="1"/>
  <c r="D52" i="3"/>
  <c r="E52" i="3" s="1"/>
  <c r="D60" i="3"/>
  <c r="E60" i="3" s="1"/>
  <c r="D55" i="3"/>
  <c r="E55" i="3" s="1"/>
  <c r="B68" i="3"/>
  <c r="D66" i="3"/>
  <c r="E66" i="3" s="1"/>
  <c r="D79" i="3"/>
  <c r="E79" i="3" s="1"/>
  <c r="D22" i="3"/>
  <c r="E22" i="3" s="1"/>
  <c r="D40" i="3"/>
  <c r="E40" i="3" s="1"/>
  <c r="D86" i="3"/>
  <c r="E86" i="3" s="1"/>
  <c r="D94" i="3"/>
  <c r="E94" i="3" s="1"/>
  <c r="D49" i="3"/>
  <c r="E49" i="3" s="1"/>
  <c r="D59" i="3"/>
  <c r="E59" i="3" s="1"/>
  <c r="D96" i="3"/>
  <c r="E96" i="3" s="1"/>
  <c r="D56" i="3"/>
  <c r="E56" i="3" s="1"/>
  <c r="D23" i="3"/>
  <c r="E23" i="3" s="1"/>
  <c r="D74" i="3"/>
  <c r="E74" i="3" s="1"/>
  <c r="D18" i="3"/>
  <c r="E18" i="3" s="1"/>
  <c r="D27" i="3"/>
  <c r="E27" i="3" s="1"/>
  <c r="D35" i="3"/>
  <c r="E35" i="3" s="1"/>
  <c r="D54" i="3"/>
  <c r="E54" i="3" s="1"/>
  <c r="D97" i="3"/>
  <c r="E97" i="3" s="1"/>
  <c r="D17" i="3"/>
  <c r="E17" i="3" s="1"/>
  <c r="D34" i="3"/>
  <c r="E34" i="3" s="1"/>
  <c r="D88" i="4"/>
  <c r="E88" i="4" s="1"/>
  <c r="D63" i="4"/>
  <c r="E63" i="4" s="1"/>
  <c r="D68" i="4"/>
  <c r="E68" i="4" s="1"/>
  <c r="D16" i="4"/>
  <c r="E16" i="4" s="1"/>
  <c r="D82" i="4"/>
  <c r="E82" i="4" s="1"/>
  <c r="D70" i="4"/>
  <c r="E70" i="4" s="1"/>
  <c r="D70" i="5"/>
  <c r="E70" i="5" s="1"/>
  <c r="D16" i="6"/>
  <c r="E16" i="6" s="1"/>
  <c r="D91" i="4"/>
  <c r="E91" i="4" s="1"/>
  <c r="D98" i="4"/>
  <c r="E98" i="4" s="1"/>
  <c r="B100" i="2"/>
  <c r="B97" i="2"/>
  <c r="D97" i="2" s="1"/>
  <c r="E97" i="2" s="1"/>
  <c r="B96" i="2"/>
  <c r="D96" i="2" s="1"/>
  <c r="E96" i="2" s="1"/>
  <c r="B95" i="2"/>
  <c r="D95" i="2" s="1"/>
  <c r="E95" i="2" s="1"/>
  <c r="B94" i="2"/>
  <c r="D94" i="2" s="1"/>
  <c r="E94" i="2" s="1"/>
  <c r="B93" i="2"/>
  <c r="D93" i="2" s="1"/>
  <c r="E93" i="2" s="1"/>
  <c r="B92" i="2"/>
  <c r="B91" i="2"/>
  <c r="B86" i="2"/>
  <c r="B87" i="2" s="1"/>
  <c r="D85" i="2"/>
  <c r="E85" i="2" s="1"/>
  <c r="B85" i="2"/>
  <c r="B84" i="2"/>
  <c r="B81" i="2"/>
  <c r="D81" i="2" s="1"/>
  <c r="E81" i="2" s="1"/>
  <c r="B80" i="2"/>
  <c r="D80" i="2" s="1"/>
  <c r="E80" i="2" s="1"/>
  <c r="B79" i="2"/>
  <c r="D79" i="2" s="1"/>
  <c r="E79" i="2" s="1"/>
  <c r="B78" i="2"/>
  <c r="D78" i="2" s="1"/>
  <c r="E78" i="2" s="1"/>
  <c r="B77" i="2"/>
  <c r="D77" i="2" s="1"/>
  <c r="E77" i="2" s="1"/>
  <c r="B76" i="2"/>
  <c r="D76" i="2" s="1"/>
  <c r="E76" i="2" s="1"/>
  <c r="B75" i="2"/>
  <c r="D75" i="2" s="1"/>
  <c r="E75" i="2" s="1"/>
  <c r="B74" i="2"/>
  <c r="D74" i="2" s="1"/>
  <c r="E74" i="2" s="1"/>
  <c r="B73" i="2"/>
  <c r="D73" i="2" s="1"/>
  <c r="E73" i="2" s="1"/>
  <c r="B72" i="2"/>
  <c r="D72" i="2" s="1"/>
  <c r="E72" i="2" s="1"/>
  <c r="B71" i="2"/>
  <c r="B70" i="2"/>
  <c r="B82" i="2" s="1"/>
  <c r="B67" i="2"/>
  <c r="D67" i="2" s="1"/>
  <c r="E67" i="2" s="1"/>
  <c r="B66" i="2"/>
  <c r="D66" i="2" s="1"/>
  <c r="E66" i="2" s="1"/>
  <c r="B65" i="2"/>
  <c r="D65" i="2" s="1"/>
  <c r="E65" i="2" s="1"/>
  <c r="B64" i="2"/>
  <c r="D64" i="2" s="1"/>
  <c r="E64" i="2" s="1"/>
  <c r="B63" i="2"/>
  <c r="B68" i="2" s="1"/>
  <c r="B61" i="2"/>
  <c r="D61" i="2" s="1"/>
  <c r="E61" i="2" s="1"/>
  <c r="B60" i="2"/>
  <c r="D60" i="2" s="1"/>
  <c r="E60" i="2" s="1"/>
  <c r="B59" i="2"/>
  <c r="B58" i="2"/>
  <c r="D58" i="2" s="1"/>
  <c r="E58" i="2" s="1"/>
  <c r="B57" i="2"/>
  <c r="D57" i="2" s="1"/>
  <c r="E57" i="2" s="1"/>
  <c r="B56" i="2"/>
  <c r="B55" i="2"/>
  <c r="D55" i="2" s="1"/>
  <c r="E55" i="2" s="1"/>
  <c r="B54" i="2"/>
  <c r="D54" i="2" s="1"/>
  <c r="E54" i="2" s="1"/>
  <c r="B53" i="2"/>
  <c r="D53" i="2" s="1"/>
  <c r="E53" i="2" s="1"/>
  <c r="B52" i="2"/>
  <c r="D52" i="2" s="1"/>
  <c r="E52" i="2" s="1"/>
  <c r="B51" i="2"/>
  <c r="B50" i="2"/>
  <c r="D50" i="2" s="1"/>
  <c r="E50" i="2" s="1"/>
  <c r="D49" i="2"/>
  <c r="E49" i="2" s="1"/>
  <c r="B49" i="2"/>
  <c r="B48" i="2"/>
  <c r="D48" i="2" s="1"/>
  <c r="E48" i="2" s="1"/>
  <c r="B47" i="2"/>
  <c r="D47" i="2" s="1"/>
  <c r="E47" i="2" s="1"/>
  <c r="B46" i="2"/>
  <c r="B45" i="2"/>
  <c r="B42" i="2"/>
  <c r="B41" i="2"/>
  <c r="D41" i="2" s="1"/>
  <c r="E41" i="2" s="1"/>
  <c r="B40" i="2"/>
  <c r="D40" i="2" s="1"/>
  <c r="E40" i="2" s="1"/>
  <c r="B39" i="2"/>
  <c r="D39" i="2" s="1"/>
  <c r="E39" i="2" s="1"/>
  <c r="B38" i="2"/>
  <c r="D38" i="2" s="1"/>
  <c r="E38" i="2" s="1"/>
  <c r="B37" i="2"/>
  <c r="D37" i="2" s="1"/>
  <c r="E37" i="2" s="1"/>
  <c r="B36" i="2"/>
  <c r="D36" i="2" s="1"/>
  <c r="E36" i="2" s="1"/>
  <c r="B35" i="2"/>
  <c r="D35" i="2" s="1"/>
  <c r="E35" i="2" s="1"/>
  <c r="B34" i="2"/>
  <c r="B33" i="2"/>
  <c r="B32" i="2"/>
  <c r="D32" i="2" s="1"/>
  <c r="E32" i="2" s="1"/>
  <c r="B31" i="2"/>
  <c r="D31" i="2" s="1"/>
  <c r="E31" i="2" s="1"/>
  <c r="B30" i="2"/>
  <c r="B29" i="2"/>
  <c r="B28" i="2"/>
  <c r="D28" i="2" s="1"/>
  <c r="E28" i="2" s="1"/>
  <c r="B27" i="2"/>
  <c r="D27" i="2" s="1"/>
  <c r="E27" i="2" s="1"/>
  <c r="B26" i="2"/>
  <c r="D26" i="2" s="1"/>
  <c r="E26" i="2" s="1"/>
  <c r="B25" i="2"/>
  <c r="D25" i="2" s="1"/>
  <c r="E25" i="2" s="1"/>
  <c r="B24" i="2"/>
  <c r="D24" i="2" s="1"/>
  <c r="E24" i="2" s="1"/>
  <c r="B23" i="2"/>
  <c r="D23" i="2" s="1"/>
  <c r="E23" i="2" s="1"/>
  <c r="B22" i="2"/>
  <c r="D22" i="2" s="1"/>
  <c r="E22" i="2" s="1"/>
  <c r="B21" i="2"/>
  <c r="D21" i="2" s="1"/>
  <c r="E21" i="2" s="1"/>
  <c r="B20" i="2"/>
  <c r="B19" i="2"/>
  <c r="B18" i="2"/>
  <c r="D18" i="2" s="1"/>
  <c r="E18" i="2" s="1"/>
  <c r="B17" i="2"/>
  <c r="D17" i="2" s="1"/>
  <c r="E17" i="2" s="1"/>
  <c r="B16" i="2"/>
  <c r="B13" i="2"/>
  <c r="B9" i="2" s="1"/>
  <c r="B98" i="2" l="1"/>
  <c r="B88" i="2"/>
  <c r="B99" i="2" s="1"/>
  <c r="B101" i="2" s="1"/>
  <c r="D86" i="2"/>
  <c r="E86" i="2" s="1"/>
  <c r="D46" i="3"/>
  <c r="E46" i="3" s="1"/>
  <c r="D30" i="3"/>
  <c r="E30" i="3" s="1"/>
  <c r="B88" i="3"/>
  <c r="B99" i="3" s="1"/>
  <c r="B101" i="3" s="1"/>
  <c r="D47" i="3"/>
  <c r="E47" i="3" s="1"/>
  <c r="D70" i="3"/>
  <c r="E70" i="3" s="1"/>
  <c r="D19" i="3"/>
  <c r="E19" i="3" s="1"/>
  <c r="D98" i="3"/>
  <c r="E98" i="3" s="1"/>
  <c r="D33" i="3"/>
  <c r="E33" i="3" s="1"/>
  <c r="D87" i="3"/>
  <c r="E87" i="3" s="1"/>
  <c r="D91" i="2"/>
  <c r="E91" i="2" s="1"/>
  <c r="D84" i="2"/>
  <c r="E84" i="2" s="1"/>
  <c r="D87" i="2"/>
  <c r="E87" i="2" s="1"/>
  <c r="D30" i="2"/>
  <c r="E30" i="2" s="1"/>
  <c r="D29" i="2"/>
  <c r="E29" i="2" s="1"/>
  <c r="D20" i="2"/>
  <c r="E20" i="2" s="1"/>
  <c r="D19" i="2"/>
  <c r="E19" i="2" s="1"/>
  <c r="D59" i="2"/>
  <c r="E59" i="2" s="1"/>
  <c r="D63" i="2"/>
  <c r="E63" i="2" s="1"/>
  <c r="D68" i="2"/>
  <c r="E68" i="2" s="1"/>
  <c r="D46" i="2"/>
  <c r="E46" i="2" s="1"/>
  <c r="D51" i="2"/>
  <c r="E51" i="2" s="1"/>
  <c r="D71" i="2"/>
  <c r="E71" i="2" s="1"/>
  <c r="D33" i="2"/>
  <c r="E33" i="2" s="1"/>
  <c r="D56" i="2"/>
  <c r="E56" i="2" s="1"/>
  <c r="D16" i="5"/>
  <c r="E16" i="5" s="1"/>
  <c r="D63" i="3"/>
  <c r="E63" i="3" s="1"/>
  <c r="D34" i="2"/>
  <c r="E34" i="2" s="1"/>
  <c r="D82" i="5"/>
  <c r="E82" i="5" s="1"/>
  <c r="D88" i="5"/>
  <c r="E88" i="5" s="1"/>
  <c r="D92" i="2"/>
  <c r="E92" i="2" s="1"/>
  <c r="D42" i="6"/>
  <c r="E42" i="6" s="1"/>
  <c r="D42" i="4"/>
  <c r="E42" i="4" s="1"/>
  <c r="D82" i="3" l="1"/>
  <c r="E82" i="3" s="1"/>
  <c r="D70" i="2"/>
  <c r="E70" i="2" s="1"/>
  <c r="D82" i="2"/>
  <c r="E82" i="2" s="1"/>
  <c r="D42" i="5"/>
  <c r="E42" i="5" s="1"/>
  <c r="D45" i="2"/>
  <c r="E45" i="2" s="1"/>
  <c r="D16" i="3"/>
  <c r="E16" i="3" s="1"/>
  <c r="D98" i="2"/>
  <c r="E98" i="2" s="1"/>
  <c r="D68" i="3"/>
  <c r="E68" i="3" s="1"/>
  <c r="D88" i="3" l="1"/>
  <c r="E88" i="3" s="1"/>
  <c r="D42" i="3"/>
  <c r="E42" i="3" s="1"/>
  <c r="D16" i="2"/>
  <c r="E16" i="2" s="1"/>
  <c r="D88" i="2"/>
  <c r="E88" i="2" s="1"/>
  <c r="D42" i="2" l="1"/>
  <c r="E42" i="2" s="1"/>
</calcChain>
</file>

<file path=xl/sharedStrings.xml><?xml version="1.0" encoding="utf-8"?>
<sst xmlns="http://schemas.openxmlformats.org/spreadsheetml/2006/main" count="619" uniqueCount="89">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</sst>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/ABRECO/ABRE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/BENECO/BENECO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/IFELCO/IFELCO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/KAELCO/KAELCO_2023_JUN_DET%20A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CAR/MOPRECO/MOPRECO_2023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ABRECO</v>
          </cell>
        </row>
        <row r="12">
          <cell r="C12">
            <v>1068544093</v>
          </cell>
        </row>
        <row r="13">
          <cell r="C13">
            <v>999823282</v>
          </cell>
        </row>
        <row r="14">
          <cell r="C14">
            <v>23442599</v>
          </cell>
        </row>
        <row r="15">
          <cell r="C15">
            <v>13044492</v>
          </cell>
        </row>
        <row r="16">
          <cell r="C16">
            <v>13044492</v>
          </cell>
        </row>
        <row r="22">
          <cell r="C22">
            <v>5755266</v>
          </cell>
        </row>
        <row r="23">
          <cell r="C23">
            <v>26478454</v>
          </cell>
        </row>
        <row r="25">
          <cell r="C25">
            <v>32839494</v>
          </cell>
        </row>
        <row r="26">
          <cell r="C26">
            <v>1205998</v>
          </cell>
        </row>
        <row r="27">
          <cell r="C27">
            <v>8617</v>
          </cell>
        </row>
        <row r="28">
          <cell r="C28">
            <v>31624879</v>
          </cell>
        </row>
        <row r="29">
          <cell r="C29">
            <v>49000000</v>
          </cell>
        </row>
        <row r="30">
          <cell r="C30">
            <v>49000000</v>
          </cell>
        </row>
        <row r="36">
          <cell r="C36">
            <v>28524865</v>
          </cell>
        </row>
        <row r="37">
          <cell r="C37">
            <v>213480</v>
          </cell>
        </row>
        <row r="38">
          <cell r="C38">
            <v>1179121932</v>
          </cell>
        </row>
        <row r="41">
          <cell r="C41">
            <v>812447442</v>
          </cell>
        </row>
        <row r="42">
          <cell r="C42">
            <v>114298095</v>
          </cell>
        </row>
        <row r="43">
          <cell r="C43">
            <v>63456179</v>
          </cell>
        </row>
        <row r="44">
          <cell r="C44">
            <v>10356972</v>
          </cell>
        </row>
        <row r="45">
          <cell r="C45">
            <v>8800000</v>
          </cell>
        </row>
        <row r="46">
          <cell r="C46">
            <v>1244329</v>
          </cell>
        </row>
        <row r="47">
          <cell r="C47">
            <v>2810668</v>
          </cell>
        </row>
        <row r="48">
          <cell r="C48">
            <v>3800000</v>
          </cell>
        </row>
        <row r="49">
          <cell r="C49">
            <v>5526914</v>
          </cell>
        </row>
        <row r="50">
          <cell r="C50">
            <v>3699422</v>
          </cell>
        </row>
        <row r="51">
          <cell r="C51">
            <v>103920</v>
          </cell>
        </row>
        <row r="52">
          <cell r="C52">
            <v>435600</v>
          </cell>
        </row>
        <row r="53">
          <cell r="C53">
            <v>4110640</v>
          </cell>
        </row>
        <row r="54">
          <cell r="C54">
            <v>231086</v>
          </cell>
        </row>
        <row r="55">
          <cell r="C55">
            <v>7570844</v>
          </cell>
        </row>
        <row r="56">
          <cell r="C56">
            <v>40669</v>
          </cell>
        </row>
        <row r="57">
          <cell r="C57">
            <v>2110852</v>
          </cell>
        </row>
        <row r="60">
          <cell r="C60">
            <v>23459530</v>
          </cell>
        </row>
        <row r="62">
          <cell r="C62">
            <v>3236124</v>
          </cell>
        </row>
        <row r="63">
          <cell r="C63">
            <v>67000000</v>
          </cell>
        </row>
        <row r="64">
          <cell r="C64">
            <v>18886880</v>
          </cell>
        </row>
        <row r="67">
          <cell r="C67">
            <v>13044492</v>
          </cell>
        </row>
        <row r="68">
          <cell r="C68">
            <v>13044492</v>
          </cell>
        </row>
        <row r="74">
          <cell r="C74">
            <v>5755266</v>
          </cell>
        </row>
        <row r="75">
          <cell r="C75">
            <v>26478454</v>
          </cell>
        </row>
        <row r="78">
          <cell r="C78">
            <v>443433</v>
          </cell>
        </row>
        <row r="82">
          <cell r="C82">
            <v>49083900</v>
          </cell>
        </row>
        <row r="83">
          <cell r="C83">
            <v>9252000</v>
          </cell>
        </row>
        <row r="90">
          <cell r="C90">
            <v>4319437</v>
          </cell>
        </row>
        <row r="94">
          <cell r="C94">
            <v>39600000</v>
          </cell>
        </row>
        <row r="97">
          <cell r="C97">
            <v>27703599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BENECO</v>
          </cell>
        </row>
        <row r="12">
          <cell r="C12">
            <v>4972593604.4200001</v>
          </cell>
        </row>
        <row r="13">
          <cell r="C13">
            <v>4199112313.1399999</v>
          </cell>
        </row>
        <row r="14">
          <cell r="C14">
            <v>103111901.84999999</v>
          </cell>
        </row>
        <row r="15">
          <cell r="C15">
            <v>105479025.40000001</v>
          </cell>
        </row>
        <row r="16">
          <cell r="C16">
            <v>84411625.799999997</v>
          </cell>
        </row>
        <row r="17">
          <cell r="C17">
            <v>804822.01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20262577.59</v>
          </cell>
        </row>
        <row r="22">
          <cell r="C22">
            <v>46537649</v>
          </cell>
        </row>
        <row r="23">
          <cell r="C23">
            <v>518352715.02999997</v>
          </cell>
        </row>
        <row r="25">
          <cell r="C25">
            <v>139077410.34</v>
          </cell>
        </row>
        <row r="26">
          <cell r="C26">
            <v>70000000</v>
          </cell>
        </row>
        <row r="28">
          <cell r="C28">
            <v>69077410.340000004</v>
          </cell>
        </row>
        <row r="29">
          <cell r="C29">
            <v>0</v>
          </cell>
        </row>
        <row r="36">
          <cell r="C36">
            <v>103111901.84999999</v>
          </cell>
        </row>
        <row r="38">
          <cell r="C38">
            <v>5214782916.6099997</v>
          </cell>
        </row>
        <row r="41">
          <cell r="C41">
            <v>3438952957.9400001</v>
          </cell>
        </row>
        <row r="42">
          <cell r="C42">
            <v>500371801</v>
          </cell>
        </row>
        <row r="43">
          <cell r="C43">
            <v>163732241.96000001</v>
          </cell>
        </row>
        <row r="44">
          <cell r="C44">
            <v>14873300.220000001</v>
          </cell>
        </row>
        <row r="45">
          <cell r="C45">
            <v>59985956.579999998</v>
          </cell>
        </row>
        <row r="46">
          <cell r="C46">
            <v>3906000</v>
          </cell>
        </row>
        <row r="47">
          <cell r="C47">
            <v>11009322.5</v>
          </cell>
        </row>
        <row r="48">
          <cell r="C48">
            <v>4993390</v>
          </cell>
        </row>
        <row r="49">
          <cell r="C49">
            <v>18692400</v>
          </cell>
        </row>
        <row r="50">
          <cell r="C50">
            <v>55049055.840000004</v>
          </cell>
        </row>
        <row r="51">
          <cell r="C51">
            <v>4254000</v>
          </cell>
        </row>
        <row r="52">
          <cell r="C52">
            <v>6372000</v>
          </cell>
        </row>
        <row r="53">
          <cell r="C53">
            <v>90880873.900000006</v>
          </cell>
        </row>
        <row r="54">
          <cell r="C54">
            <v>4190000</v>
          </cell>
        </row>
        <row r="55">
          <cell r="C55">
            <v>47100000</v>
          </cell>
        </row>
        <row r="56">
          <cell r="C56">
            <v>13923260</v>
          </cell>
        </row>
        <row r="57">
          <cell r="C57">
            <v>1410000</v>
          </cell>
        </row>
        <row r="60">
          <cell r="C60">
            <v>11198916</v>
          </cell>
        </row>
        <row r="61">
          <cell r="C61">
            <v>49897517</v>
          </cell>
        </row>
        <row r="62">
          <cell r="C62">
            <v>22293832</v>
          </cell>
        </row>
        <row r="64">
          <cell r="C64">
            <v>10000000</v>
          </cell>
        </row>
        <row r="67">
          <cell r="C67">
            <v>105479025.40000001</v>
          </cell>
        </row>
        <row r="68">
          <cell r="C68">
            <v>84411625.799999997</v>
          </cell>
        </row>
        <row r="69">
          <cell r="C69">
            <v>804822.01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20262577.59</v>
          </cell>
        </row>
        <row r="74">
          <cell r="C74">
            <v>46537649</v>
          </cell>
        </row>
        <row r="75">
          <cell r="C75">
            <v>518352715.02999997</v>
          </cell>
        </row>
        <row r="78">
          <cell r="C78">
            <v>3710489.4</v>
          </cell>
        </row>
        <row r="82">
          <cell r="C82">
            <v>96099581.109999999</v>
          </cell>
        </row>
        <row r="88">
          <cell r="C88">
            <v>103111901.84999999</v>
          </cell>
        </row>
        <row r="90">
          <cell r="C90">
            <v>30000000</v>
          </cell>
        </row>
        <row r="97">
          <cell r="C97">
            <v>76283779.859999999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IFELCO</v>
          </cell>
        </row>
        <row r="12">
          <cell r="C12">
            <v>387653320</v>
          </cell>
        </row>
        <row r="13">
          <cell r="C13">
            <v>341353525</v>
          </cell>
        </row>
        <row r="14">
          <cell r="C14">
            <v>21846603</v>
          </cell>
        </row>
        <row r="15">
          <cell r="C15">
            <v>8668699</v>
          </cell>
        </row>
        <row r="16">
          <cell r="C16">
            <v>6856286</v>
          </cell>
        </row>
        <row r="17">
          <cell r="C17">
            <v>69238</v>
          </cell>
        </row>
        <row r="20">
          <cell r="C20">
            <v>1743175</v>
          </cell>
        </row>
        <row r="22">
          <cell r="C22">
            <v>4035807</v>
          </cell>
        </row>
        <row r="23">
          <cell r="C23">
            <v>11748686</v>
          </cell>
        </row>
        <row r="25">
          <cell r="C25">
            <v>3000000</v>
          </cell>
        </row>
        <row r="26">
          <cell r="C26">
            <v>1500000</v>
          </cell>
        </row>
        <row r="28">
          <cell r="C28">
            <v>1500000</v>
          </cell>
        </row>
        <row r="29">
          <cell r="C29">
            <v>0</v>
          </cell>
        </row>
        <row r="38">
          <cell r="C38">
            <v>390653320</v>
          </cell>
        </row>
        <row r="41">
          <cell r="C41">
            <v>234877590</v>
          </cell>
        </row>
        <row r="42">
          <cell r="C42">
            <v>70024121</v>
          </cell>
        </row>
        <row r="43">
          <cell r="C43">
            <v>28565868</v>
          </cell>
        </row>
        <row r="44">
          <cell r="C44">
            <v>2295780</v>
          </cell>
        </row>
        <row r="45">
          <cell r="C45">
            <v>8930773</v>
          </cell>
        </row>
        <row r="46">
          <cell r="C46">
            <v>1309876</v>
          </cell>
        </row>
        <row r="47">
          <cell r="C47">
            <v>1856112</v>
          </cell>
        </row>
        <row r="48">
          <cell r="C48">
            <v>1867158</v>
          </cell>
        </row>
        <row r="49">
          <cell r="C49">
            <v>4621900</v>
          </cell>
        </row>
        <row r="50">
          <cell r="C50">
            <v>1197932</v>
          </cell>
        </row>
        <row r="51">
          <cell r="C51">
            <v>928800</v>
          </cell>
        </row>
        <row r="52">
          <cell r="C52">
            <v>502800</v>
          </cell>
        </row>
        <row r="53">
          <cell r="C53">
            <v>10834072</v>
          </cell>
        </row>
        <row r="54">
          <cell r="C54">
            <v>1300000</v>
          </cell>
        </row>
        <row r="55">
          <cell r="C55">
            <v>4475000</v>
          </cell>
        </row>
        <row r="56">
          <cell r="C56">
            <v>488050</v>
          </cell>
        </row>
        <row r="57">
          <cell r="C57">
            <v>850000</v>
          </cell>
        </row>
        <row r="60">
          <cell r="C60">
            <v>7085812</v>
          </cell>
        </row>
        <row r="62">
          <cell r="C62">
            <v>2059008</v>
          </cell>
        </row>
        <row r="63">
          <cell r="C63">
            <v>2500000</v>
          </cell>
        </row>
        <row r="64">
          <cell r="C64">
            <v>13640442</v>
          </cell>
        </row>
        <row r="67">
          <cell r="C67">
            <v>8668699</v>
          </cell>
        </row>
        <row r="68">
          <cell r="C68">
            <v>6856286</v>
          </cell>
        </row>
        <row r="69">
          <cell r="C69">
            <v>69238</v>
          </cell>
        </row>
        <row r="72">
          <cell r="C72">
            <v>1743175</v>
          </cell>
        </row>
        <row r="74">
          <cell r="C74">
            <v>4035807</v>
          </cell>
        </row>
        <row r="75">
          <cell r="C75">
            <v>11748686</v>
          </cell>
        </row>
        <row r="76">
          <cell r="C76">
            <v>7967038</v>
          </cell>
        </row>
        <row r="82">
          <cell r="C82">
            <v>21844990</v>
          </cell>
        </row>
        <row r="83">
          <cell r="C83">
            <v>22921200</v>
          </cell>
        </row>
        <row r="88">
          <cell r="C88">
            <v>1613</v>
          </cell>
        </row>
        <row r="90">
          <cell r="C90">
            <v>2300000</v>
          </cell>
        </row>
        <row r="97">
          <cell r="C97">
            <v>25970707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KAELCO</v>
          </cell>
        </row>
        <row r="12">
          <cell r="C12">
            <v>1018425037</v>
          </cell>
        </row>
        <row r="13">
          <cell r="C13">
            <v>953811922</v>
          </cell>
        </row>
        <row r="14">
          <cell r="C14">
            <v>26111673</v>
          </cell>
        </row>
        <row r="15">
          <cell r="C15">
            <v>16110257</v>
          </cell>
        </row>
        <row r="16">
          <cell r="C16">
            <v>6067692</v>
          </cell>
        </row>
        <row r="17">
          <cell r="C17">
            <v>57852</v>
          </cell>
        </row>
        <row r="20">
          <cell r="C20">
            <v>1456518</v>
          </cell>
        </row>
        <row r="21">
          <cell r="C21">
            <v>8528195</v>
          </cell>
        </row>
        <row r="22">
          <cell r="C22">
            <v>3345228</v>
          </cell>
        </row>
        <row r="23">
          <cell r="C23">
            <v>6922817</v>
          </cell>
        </row>
        <row r="24">
          <cell r="C24">
            <v>12123140</v>
          </cell>
        </row>
        <row r="25">
          <cell r="C25">
            <v>27636711</v>
          </cell>
        </row>
        <row r="26">
          <cell r="C26">
            <v>21600000</v>
          </cell>
        </row>
        <row r="27">
          <cell r="C27">
            <v>200000</v>
          </cell>
        </row>
        <row r="28">
          <cell r="C28">
            <v>5836711</v>
          </cell>
        </row>
        <row r="29">
          <cell r="C29">
            <v>11259327</v>
          </cell>
        </row>
        <row r="31">
          <cell r="C31">
            <v>11259327</v>
          </cell>
        </row>
        <row r="38">
          <cell r="C38">
            <v>1057321075</v>
          </cell>
        </row>
        <row r="41">
          <cell r="C41">
            <v>813636409</v>
          </cell>
        </row>
        <row r="42">
          <cell r="C42">
            <v>88711886</v>
          </cell>
        </row>
        <row r="43">
          <cell r="C43">
            <v>37466582</v>
          </cell>
        </row>
        <row r="44">
          <cell r="C44">
            <v>3763033</v>
          </cell>
        </row>
        <row r="45">
          <cell r="C45">
            <v>7716426</v>
          </cell>
        </row>
        <row r="46">
          <cell r="C46">
            <v>384550</v>
          </cell>
        </row>
        <row r="47">
          <cell r="C47">
            <v>3572779</v>
          </cell>
        </row>
        <row r="48">
          <cell r="C48">
            <v>2742098</v>
          </cell>
        </row>
        <row r="49">
          <cell r="C49">
            <v>8992560</v>
          </cell>
        </row>
        <row r="50">
          <cell r="C50">
            <v>2150473</v>
          </cell>
        </row>
        <row r="51">
          <cell r="C51">
            <v>984000</v>
          </cell>
        </row>
        <row r="52">
          <cell r="C52">
            <v>682800</v>
          </cell>
        </row>
        <row r="53">
          <cell r="C53">
            <v>9269000</v>
          </cell>
        </row>
        <row r="54">
          <cell r="C54">
            <v>3968000</v>
          </cell>
        </row>
        <row r="55">
          <cell r="C55">
            <v>5190100</v>
          </cell>
        </row>
        <row r="56">
          <cell r="C56">
            <v>267485</v>
          </cell>
        </row>
        <row r="57">
          <cell r="C57">
            <v>1562000</v>
          </cell>
        </row>
        <row r="61">
          <cell r="C61">
            <v>7659540</v>
          </cell>
        </row>
        <row r="62">
          <cell r="C62">
            <v>13349514</v>
          </cell>
        </row>
        <row r="63">
          <cell r="C63">
            <v>7489608</v>
          </cell>
        </row>
        <row r="67">
          <cell r="C67">
            <v>7582062</v>
          </cell>
        </row>
        <row r="68">
          <cell r="C68">
            <v>6067692</v>
          </cell>
        </row>
        <row r="69">
          <cell r="C69">
            <v>57852</v>
          </cell>
        </row>
        <row r="72">
          <cell r="C72">
            <v>1456518</v>
          </cell>
        </row>
        <row r="74">
          <cell r="C74">
            <v>3345228</v>
          </cell>
        </row>
        <row r="75">
          <cell r="C75">
            <v>6922816</v>
          </cell>
        </row>
        <row r="76">
          <cell r="C76">
            <v>12123140</v>
          </cell>
        </row>
        <row r="78">
          <cell r="C78">
            <v>8528195</v>
          </cell>
        </row>
        <row r="82">
          <cell r="C82">
            <v>77437989</v>
          </cell>
        </row>
        <row r="83">
          <cell r="C83">
            <v>20071850</v>
          </cell>
        </row>
        <row r="90">
          <cell r="C90">
            <v>15288432</v>
          </cell>
        </row>
        <row r="97">
          <cell r="C97">
            <v>51377075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MOPRECO</v>
          </cell>
        </row>
        <row r="12">
          <cell r="C12">
            <v>544163105</v>
          </cell>
        </row>
        <row r="13">
          <cell r="C13">
            <v>514849254</v>
          </cell>
        </row>
        <row r="14">
          <cell r="C14">
            <v>13510385</v>
          </cell>
        </row>
        <row r="15">
          <cell r="C15">
            <v>5653858</v>
          </cell>
        </row>
        <row r="16">
          <cell r="C16">
            <v>5653858</v>
          </cell>
        </row>
        <row r="22">
          <cell r="C22">
            <v>2494498</v>
          </cell>
        </row>
        <row r="23">
          <cell r="C23">
            <v>7655110</v>
          </cell>
        </row>
        <row r="25">
          <cell r="C25">
            <v>8757509</v>
          </cell>
        </row>
        <row r="26">
          <cell r="C26">
            <v>6159639</v>
          </cell>
        </row>
        <row r="27">
          <cell r="C27">
            <v>127438</v>
          </cell>
        </row>
        <row r="28">
          <cell r="C28">
            <v>2470432</v>
          </cell>
        </row>
        <row r="29">
          <cell r="C29">
            <v>25044340</v>
          </cell>
        </row>
        <row r="31">
          <cell r="C31">
            <v>25044340</v>
          </cell>
        </row>
        <row r="34">
          <cell r="C34">
            <v>60000000</v>
          </cell>
        </row>
        <row r="38">
          <cell r="C38">
            <v>637964954</v>
          </cell>
        </row>
        <row r="41">
          <cell r="C41">
            <v>442128502</v>
          </cell>
        </row>
        <row r="42">
          <cell r="C42">
            <v>65808137</v>
          </cell>
        </row>
        <row r="43">
          <cell r="C43">
            <v>33696852</v>
          </cell>
        </row>
        <row r="44">
          <cell r="C44">
            <v>3097925</v>
          </cell>
        </row>
        <row r="45">
          <cell r="C45">
            <v>6827550</v>
          </cell>
        </row>
        <row r="46">
          <cell r="C46">
            <v>577405</v>
          </cell>
        </row>
        <row r="47">
          <cell r="C47">
            <v>844461</v>
          </cell>
        </row>
        <row r="48">
          <cell r="C48">
            <v>2737716</v>
          </cell>
        </row>
        <row r="49">
          <cell r="C49">
            <v>3034294</v>
          </cell>
        </row>
        <row r="50">
          <cell r="C50">
            <v>2644500</v>
          </cell>
        </row>
        <row r="51">
          <cell r="C51">
            <v>2736000</v>
          </cell>
        </row>
        <row r="52">
          <cell r="C52">
            <v>2052000</v>
          </cell>
        </row>
        <row r="53">
          <cell r="C53">
            <v>1287500</v>
          </cell>
        </row>
        <row r="54">
          <cell r="C54">
            <v>1555882</v>
          </cell>
        </row>
        <row r="55">
          <cell r="C55">
            <v>2890600</v>
          </cell>
        </row>
        <row r="56">
          <cell r="C56">
            <v>184452</v>
          </cell>
        </row>
        <row r="57">
          <cell r="C57">
            <v>1641000</v>
          </cell>
        </row>
        <row r="60">
          <cell r="C60">
            <v>1750745</v>
          </cell>
        </row>
        <row r="61">
          <cell r="C61">
            <v>5092688</v>
          </cell>
        </row>
        <row r="67">
          <cell r="C67">
            <v>5653858</v>
          </cell>
        </row>
        <row r="68">
          <cell r="C68">
            <v>5653858</v>
          </cell>
        </row>
        <row r="74">
          <cell r="C74">
            <v>2494498</v>
          </cell>
        </row>
        <row r="75">
          <cell r="C75">
            <v>7655110</v>
          </cell>
        </row>
        <row r="78">
          <cell r="C78">
            <v>133000</v>
          </cell>
        </row>
        <row r="81">
          <cell r="C81">
            <v>60000000</v>
          </cell>
        </row>
        <row r="82">
          <cell r="C82">
            <v>9498380</v>
          </cell>
        </row>
        <row r="83">
          <cell r="C83">
            <v>22546840</v>
          </cell>
        </row>
        <row r="88">
          <cell r="C88">
            <v>6956460</v>
          </cell>
        </row>
        <row r="90">
          <cell r="C90">
            <v>7200000</v>
          </cell>
        </row>
        <row r="97">
          <cell r="C97">
            <v>22425736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tabSelected="1" zoomScaleNormal="100" workbookViewId="0">
      <selection activeCell="H20" sqref="H20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ABRECO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ABRECO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1068544093</v>
      </c>
      <c r="C16" s="15">
        <v>512111895.99999994</v>
      </c>
      <c r="D16" s="15">
        <f>+C16-B16</f>
        <v>-556432197</v>
      </c>
      <c r="E16" s="16">
        <f t="shared" ref="E16:E42" si="0">+D16/B16*100</f>
        <v>-52.073863928046627</v>
      </c>
    </row>
    <row r="17" spans="1:5" ht="15" customHeight="1" x14ac:dyDescent="0.3">
      <c r="A17" s="17" t="s">
        <v>11</v>
      </c>
      <c r="B17" s="18">
        <f>[1]SCF!C13</f>
        <v>999823282</v>
      </c>
      <c r="C17" s="18">
        <v>477033783.14999992</v>
      </c>
      <c r="D17" s="18">
        <f t="shared" ref="D17:D42" si="1">+C17-B17</f>
        <v>-522789498.85000008</v>
      </c>
      <c r="E17" s="19">
        <f t="shared" ref="E17:E18" si="2">IFERROR(+D17/B17*100,0)</f>
        <v>-52.288190149386828</v>
      </c>
    </row>
    <row r="18" spans="1:5" ht="15" customHeight="1" x14ac:dyDescent="0.3">
      <c r="A18" s="17" t="s">
        <v>12</v>
      </c>
      <c r="B18" s="18">
        <f>[1]SCF!C14</f>
        <v>23442599</v>
      </c>
      <c r="C18" s="18">
        <v>12951140.060000001</v>
      </c>
      <c r="D18" s="18">
        <f t="shared" si="1"/>
        <v>-10491458.939999999</v>
      </c>
      <c r="E18" s="19">
        <f t="shared" si="2"/>
        <v>-44.753821621911463</v>
      </c>
    </row>
    <row r="19" spans="1:5" ht="15" customHeight="1" x14ac:dyDescent="0.3">
      <c r="A19" s="20" t="s">
        <v>13</v>
      </c>
      <c r="B19" s="15">
        <f>[1]SCF!C15</f>
        <v>13044492</v>
      </c>
      <c r="C19" s="21">
        <v>6924974.4099999992</v>
      </c>
      <c r="D19" s="21">
        <f t="shared" si="1"/>
        <v>-6119517.5900000008</v>
      </c>
      <c r="E19" s="22">
        <f t="shared" si="0"/>
        <v>-46.912655471750078</v>
      </c>
    </row>
    <row r="20" spans="1:5" ht="15" customHeight="1" x14ac:dyDescent="0.3">
      <c r="A20" s="23" t="s">
        <v>14</v>
      </c>
      <c r="B20" s="18">
        <f>[1]SCF!C16</f>
        <v>13044492</v>
      </c>
      <c r="C20" s="18">
        <v>5950804.04</v>
      </c>
      <c r="D20" s="18">
        <f t="shared" si="1"/>
        <v>-7093687.96</v>
      </c>
      <c r="E20" s="19">
        <f t="shared" ref="E20:E28" si="3">IFERROR(+D20/B20*100,0)</f>
        <v>-54.380714557531249</v>
      </c>
    </row>
    <row r="21" spans="1:5" ht="15" customHeight="1" x14ac:dyDescent="0.3">
      <c r="A21" s="23" t="s">
        <v>15</v>
      </c>
      <c r="B21" s="18">
        <f>[1]SCF!C17</f>
        <v>0</v>
      </c>
      <c r="C21" s="18">
        <v>52145.22</v>
      </c>
      <c r="D21" s="18">
        <f t="shared" si="1"/>
        <v>52145.22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[1]SCF!C18</f>
        <v>0</v>
      </c>
      <c r="C22" s="18">
        <v>15.2</v>
      </c>
      <c r="D22" s="18">
        <f t="shared" si="1"/>
        <v>15.2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[1]SCF!C19</f>
        <v>0</v>
      </c>
      <c r="C23" s="18">
        <v>154967.64000000001</v>
      </c>
      <c r="D23" s="18">
        <f t="shared" si="1"/>
        <v>154967.64000000001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[1]SCF!C20</f>
        <v>0</v>
      </c>
      <c r="C24" s="18">
        <v>767042.30999999994</v>
      </c>
      <c r="D24" s="18">
        <f t="shared" si="1"/>
        <v>767042.30999999994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5755266</v>
      </c>
      <c r="C26" s="18">
        <v>4657.93</v>
      </c>
      <c r="D26" s="18">
        <f t="shared" si="1"/>
        <v>-5750608.0700000003</v>
      </c>
      <c r="E26" s="19">
        <f t="shared" si="3"/>
        <v>-99.919066642619129</v>
      </c>
    </row>
    <row r="27" spans="1:5" ht="15" customHeight="1" x14ac:dyDescent="0.3">
      <c r="A27" s="17" t="s">
        <v>21</v>
      </c>
      <c r="B27" s="18">
        <f>[1]SCF!C23</f>
        <v>26478454</v>
      </c>
      <c r="C27" s="18">
        <v>6710370.6900000013</v>
      </c>
      <c r="D27" s="18">
        <f t="shared" si="1"/>
        <v>-19768083.309999999</v>
      </c>
      <c r="E27" s="19">
        <f t="shared" si="3"/>
        <v>-74.657241355556479</v>
      </c>
    </row>
    <row r="28" spans="1:5" ht="15" customHeight="1" x14ac:dyDescent="0.3">
      <c r="A28" s="17" t="s">
        <v>22</v>
      </c>
      <c r="B28" s="18">
        <f>[1]SCF!C24</f>
        <v>0</v>
      </c>
      <c r="C28" s="18">
        <v>8486969.7599999998</v>
      </c>
      <c r="D28" s="18">
        <f t="shared" si="1"/>
        <v>8486969.7599999998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[1]SCF!C25</f>
        <v>32839494</v>
      </c>
      <c r="C29" s="15">
        <v>43437977.579999998</v>
      </c>
      <c r="D29" s="15">
        <f t="shared" si="1"/>
        <v>10598483.579999998</v>
      </c>
      <c r="E29" s="16">
        <f t="shared" si="0"/>
        <v>32.273589781864473</v>
      </c>
    </row>
    <row r="30" spans="1:5" ht="15" customHeight="1" x14ac:dyDescent="0.3">
      <c r="A30" s="17" t="s">
        <v>24</v>
      </c>
      <c r="B30" s="18">
        <f>[1]SCF!C26</f>
        <v>1205998</v>
      </c>
      <c r="C30" s="18">
        <v>1036819.68</v>
      </c>
      <c r="D30" s="18">
        <f t="shared" si="1"/>
        <v>-169178.31999999995</v>
      </c>
      <c r="E30" s="19">
        <f t="shared" ref="E30:E32" si="4">IFERROR(+D30/B30*100,0)</f>
        <v>-14.028076331801543</v>
      </c>
    </row>
    <row r="31" spans="1:5" ht="15" customHeight="1" x14ac:dyDescent="0.3">
      <c r="A31" s="17" t="s">
        <v>25</v>
      </c>
      <c r="B31" s="18">
        <f>[1]SCF!C27</f>
        <v>8617</v>
      </c>
      <c r="C31" s="18">
        <v>10939231.09</v>
      </c>
      <c r="D31" s="18">
        <f t="shared" si="1"/>
        <v>10930614.09</v>
      </c>
      <c r="E31" s="19">
        <f t="shared" si="4"/>
        <v>126849.41499361726</v>
      </c>
    </row>
    <row r="32" spans="1:5" x14ac:dyDescent="0.3">
      <c r="A32" s="17" t="s">
        <v>26</v>
      </c>
      <c r="B32" s="18">
        <f>[1]SCF!C28</f>
        <v>31624879</v>
      </c>
      <c r="C32" s="18">
        <v>31461926.809999999</v>
      </c>
      <c r="D32" s="18">
        <f t="shared" si="1"/>
        <v>-162952.19000000134</v>
      </c>
      <c r="E32" s="19">
        <f t="shared" si="4"/>
        <v>-0.51526581334904509</v>
      </c>
    </row>
    <row r="33" spans="1:5" x14ac:dyDescent="0.3">
      <c r="A33" s="14" t="s">
        <v>27</v>
      </c>
      <c r="B33" s="15">
        <f>[1]SCF!C29</f>
        <v>49000000</v>
      </c>
      <c r="C33" s="15">
        <v>0</v>
      </c>
      <c r="D33" s="15">
        <f t="shared" si="1"/>
        <v>-49000000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[1]SCF!C30</f>
        <v>49000000</v>
      </c>
      <c r="C34" s="18">
        <v>0</v>
      </c>
      <c r="D34" s="18">
        <f t="shared" si="1"/>
        <v>-49000000</v>
      </c>
      <c r="E34" s="19">
        <f t="shared" ref="E34:E41" si="5">IFERROR(+D34/B34*100,0)</f>
        <v>-100</v>
      </c>
    </row>
    <row r="35" spans="1:5" ht="15" customHeight="1" x14ac:dyDescent="0.3">
      <c r="A35" s="17" t="s">
        <v>29</v>
      </c>
      <c r="B35" s="18">
        <f>[1]SCF!C31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28524865</v>
      </c>
      <c r="C40" s="18">
        <v>752892.86</v>
      </c>
      <c r="D40" s="18">
        <f t="shared" si="1"/>
        <v>-27771972.140000001</v>
      </c>
      <c r="E40" s="19">
        <f t="shared" si="5"/>
        <v>-97.360573450566719</v>
      </c>
    </row>
    <row r="41" spans="1:5" ht="15" customHeight="1" x14ac:dyDescent="0.3">
      <c r="A41" s="24" t="s">
        <v>35</v>
      </c>
      <c r="B41" s="18">
        <f>[1]SCF!C37</f>
        <v>213480</v>
      </c>
      <c r="C41" s="18">
        <v>0</v>
      </c>
      <c r="D41" s="18">
        <f t="shared" si="1"/>
        <v>-213480</v>
      </c>
      <c r="E41" s="19">
        <f t="shared" si="5"/>
        <v>-100</v>
      </c>
    </row>
    <row r="42" spans="1:5" ht="15" customHeight="1" x14ac:dyDescent="0.3">
      <c r="A42" s="25" t="s">
        <v>36</v>
      </c>
      <c r="B42" s="26">
        <f>[1]SCF!C38</f>
        <v>1179121932</v>
      </c>
      <c r="C42" s="27">
        <v>556302766.43999994</v>
      </c>
      <c r="D42" s="27">
        <f t="shared" si="1"/>
        <v>-622819165.56000006</v>
      </c>
      <c r="E42" s="28">
        <f t="shared" si="0"/>
        <v>-52.820590361133249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812447442</v>
      </c>
      <c r="C45" s="18">
        <v>431351777.94000006</v>
      </c>
      <c r="D45" s="18">
        <f>C45-B45</f>
        <v>-381095664.05999994</v>
      </c>
      <c r="E45" s="19">
        <f>IFERROR(+D45/B45*100,0)</f>
        <v>-46.907116000249523</v>
      </c>
    </row>
    <row r="46" spans="1:5" ht="15" customHeight="1" x14ac:dyDescent="0.3">
      <c r="A46" s="14" t="s">
        <v>39</v>
      </c>
      <c r="B46" s="15">
        <f>[1]SCF!C42</f>
        <v>114298095</v>
      </c>
      <c r="C46" s="15">
        <v>49726083.68</v>
      </c>
      <c r="D46" s="15">
        <f t="shared" ref="D46:D61" si="6">+B46-C46</f>
        <v>64572011.32</v>
      </c>
      <c r="E46" s="16">
        <f t="shared" ref="E46" si="7">+D46/B46*100</f>
        <v>56.494389797135291</v>
      </c>
    </row>
    <row r="47" spans="1:5" ht="15" customHeight="1" x14ac:dyDescent="0.3">
      <c r="A47" s="17" t="s">
        <v>40</v>
      </c>
      <c r="B47" s="18">
        <f>[1]SCF!C43</f>
        <v>63456179</v>
      </c>
      <c r="C47" s="18">
        <v>28701011.240000002</v>
      </c>
      <c r="D47" s="18">
        <f t="shared" si="6"/>
        <v>34755167.759999998</v>
      </c>
      <c r="E47" s="19">
        <f t="shared" ref="E47:E61" si="8">IFERROR(+D47/B47*100,0)</f>
        <v>54.770344366306702</v>
      </c>
    </row>
    <row r="48" spans="1:5" ht="15" customHeight="1" x14ac:dyDescent="0.3">
      <c r="A48" s="17" t="s">
        <v>41</v>
      </c>
      <c r="B48" s="18">
        <f>[1]SCF!C44</f>
        <v>10356972</v>
      </c>
      <c r="C48" s="18">
        <v>3026155.3099999996</v>
      </c>
      <c r="D48" s="18">
        <f t="shared" si="6"/>
        <v>7330816.6900000004</v>
      </c>
      <c r="E48" s="19">
        <f t="shared" si="8"/>
        <v>70.781466725989034</v>
      </c>
    </row>
    <row r="49" spans="1:5" ht="15" customHeight="1" x14ac:dyDescent="0.3">
      <c r="A49" s="17" t="s">
        <v>42</v>
      </c>
      <c r="B49" s="18">
        <f>[1]SCF!C45</f>
        <v>8800000</v>
      </c>
      <c r="C49" s="18">
        <v>5966950</v>
      </c>
      <c r="D49" s="18">
        <f t="shared" si="6"/>
        <v>2833050</v>
      </c>
      <c r="E49" s="19">
        <f t="shared" si="8"/>
        <v>32.193750000000001</v>
      </c>
    </row>
    <row r="50" spans="1:5" ht="15" customHeight="1" x14ac:dyDescent="0.3">
      <c r="A50" s="17" t="s">
        <v>43</v>
      </c>
      <c r="B50" s="18">
        <f>[1]SCF!C46</f>
        <v>1244329</v>
      </c>
      <c r="C50" s="18">
        <v>752644.2</v>
      </c>
      <c r="D50" s="18">
        <f t="shared" si="6"/>
        <v>491684.80000000005</v>
      </c>
      <c r="E50" s="19">
        <f t="shared" si="8"/>
        <v>39.514051348156322</v>
      </c>
    </row>
    <row r="51" spans="1:5" ht="15" customHeight="1" x14ac:dyDescent="0.3">
      <c r="A51" s="17" t="s">
        <v>44</v>
      </c>
      <c r="B51" s="18">
        <f>[1]SCF!C47</f>
        <v>2810668</v>
      </c>
      <c r="C51" s="18">
        <v>1350138.8399999999</v>
      </c>
      <c r="D51" s="18">
        <f t="shared" si="6"/>
        <v>1460529.1600000001</v>
      </c>
      <c r="E51" s="19">
        <f t="shared" si="8"/>
        <v>51.963773736350227</v>
      </c>
    </row>
    <row r="52" spans="1:5" x14ac:dyDescent="0.3">
      <c r="A52" s="17" t="s">
        <v>45</v>
      </c>
      <c r="B52" s="18">
        <f>[1]SCF!C48</f>
        <v>3800000</v>
      </c>
      <c r="C52" s="18">
        <v>429808.28</v>
      </c>
      <c r="D52" s="18">
        <f t="shared" si="6"/>
        <v>3370191.7199999997</v>
      </c>
      <c r="E52" s="19">
        <f t="shared" si="8"/>
        <v>88.689255789473677</v>
      </c>
    </row>
    <row r="53" spans="1:5" ht="15" customHeight="1" x14ac:dyDescent="0.3">
      <c r="A53" s="17" t="s">
        <v>46</v>
      </c>
      <c r="B53" s="18">
        <f>[1]SCF!C49</f>
        <v>5526914</v>
      </c>
      <c r="C53" s="18">
        <v>2002573.4100000001</v>
      </c>
      <c r="D53" s="18">
        <f t="shared" si="6"/>
        <v>3524340.59</v>
      </c>
      <c r="E53" s="19">
        <f t="shared" si="8"/>
        <v>63.766879491882811</v>
      </c>
    </row>
    <row r="54" spans="1:5" ht="15" customHeight="1" x14ac:dyDescent="0.3">
      <c r="A54" s="17" t="s">
        <v>47</v>
      </c>
      <c r="B54" s="18">
        <f>[1]SCF!C50</f>
        <v>3699422</v>
      </c>
      <c r="C54" s="18">
        <v>2394256.0099999998</v>
      </c>
      <c r="D54" s="18">
        <f t="shared" si="6"/>
        <v>1305165.9900000002</v>
      </c>
      <c r="E54" s="19">
        <f t="shared" si="8"/>
        <v>35.280267836434994</v>
      </c>
    </row>
    <row r="55" spans="1:5" ht="15" customHeight="1" x14ac:dyDescent="0.3">
      <c r="A55" s="17" t="s">
        <v>48</v>
      </c>
      <c r="B55" s="18">
        <f>[1]SCF!C51</f>
        <v>103920</v>
      </c>
      <c r="C55" s="18">
        <v>0</v>
      </c>
      <c r="D55" s="18">
        <f t="shared" si="6"/>
        <v>103920</v>
      </c>
      <c r="E55" s="19">
        <f t="shared" si="8"/>
        <v>100</v>
      </c>
    </row>
    <row r="56" spans="1:5" ht="15" customHeight="1" x14ac:dyDescent="0.3">
      <c r="A56" s="17" t="s">
        <v>49</v>
      </c>
      <c r="B56" s="18">
        <f>[1]SCF!C52</f>
        <v>435600</v>
      </c>
      <c r="C56" s="18">
        <v>323450</v>
      </c>
      <c r="D56" s="18">
        <f t="shared" si="6"/>
        <v>112150</v>
      </c>
      <c r="E56" s="19">
        <f t="shared" si="8"/>
        <v>25.746097337006429</v>
      </c>
    </row>
    <row r="57" spans="1:5" ht="15" customHeight="1" x14ac:dyDescent="0.3">
      <c r="A57" s="17" t="s">
        <v>50</v>
      </c>
      <c r="B57" s="18">
        <f>[1]SCF!C53</f>
        <v>4110640</v>
      </c>
      <c r="C57" s="18">
        <v>1845081.72</v>
      </c>
      <c r="D57" s="18">
        <f t="shared" si="6"/>
        <v>2265558.2800000003</v>
      </c>
      <c r="E57" s="19">
        <f t="shared" si="8"/>
        <v>55.11449020103926</v>
      </c>
    </row>
    <row r="58" spans="1:5" ht="15" customHeight="1" x14ac:dyDescent="0.3">
      <c r="A58" s="17" t="s">
        <v>51</v>
      </c>
      <c r="B58" s="18">
        <f>[1]SCF!C54</f>
        <v>231086</v>
      </c>
      <c r="C58" s="18">
        <v>155022</v>
      </c>
      <c r="D58" s="18">
        <f t="shared" si="6"/>
        <v>76064</v>
      </c>
      <c r="E58" s="19">
        <f t="shared" si="8"/>
        <v>32.915884129717945</v>
      </c>
    </row>
    <row r="59" spans="1:5" ht="15" customHeight="1" x14ac:dyDescent="0.3">
      <c r="A59" s="17" t="s">
        <v>52</v>
      </c>
      <c r="B59" s="18">
        <f>[1]SCF!C55</f>
        <v>7570844</v>
      </c>
      <c r="C59" s="18">
        <v>1951293.52</v>
      </c>
      <c r="D59" s="18">
        <f t="shared" si="6"/>
        <v>5619550.4800000004</v>
      </c>
      <c r="E59" s="19">
        <f t="shared" si="8"/>
        <v>74.226208861257746</v>
      </c>
    </row>
    <row r="60" spans="1:5" ht="15" customHeight="1" x14ac:dyDescent="0.3">
      <c r="A60" s="17" t="s">
        <v>53</v>
      </c>
      <c r="B60" s="18">
        <f>[1]SCF!C56</f>
        <v>40669</v>
      </c>
      <c r="C60" s="18">
        <v>33820</v>
      </c>
      <c r="D60" s="18">
        <f t="shared" si="6"/>
        <v>6849</v>
      </c>
      <c r="E60" s="19">
        <f t="shared" si="8"/>
        <v>16.84083700115567</v>
      </c>
    </row>
    <row r="61" spans="1:5" ht="15" customHeight="1" x14ac:dyDescent="0.3">
      <c r="A61" s="17" t="s">
        <v>54</v>
      </c>
      <c r="B61" s="18">
        <f>[1]SCF!C57</f>
        <v>2110852</v>
      </c>
      <c r="C61" s="18">
        <v>793879.15</v>
      </c>
      <c r="D61" s="18">
        <f t="shared" si="6"/>
        <v>1316972.8500000001</v>
      </c>
      <c r="E61" s="19">
        <f t="shared" si="8"/>
        <v>62.390582096707867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23459530</v>
      </c>
      <c r="C63" s="18">
        <v>9737039.4399999995</v>
      </c>
      <c r="D63" s="18">
        <f t="shared" ref="D63:D67" si="9">C63-B63</f>
        <v>-13722490.560000001</v>
      </c>
      <c r="E63" s="19">
        <f t="shared" ref="E63:E67" si="10">IFERROR(+D63/B63*100,0)</f>
        <v>-58.494311522865125</v>
      </c>
    </row>
    <row r="64" spans="1:5" x14ac:dyDescent="0.3">
      <c r="A64" s="24" t="s">
        <v>57</v>
      </c>
      <c r="B64" s="18">
        <f>[1]SCF!C61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[1]SCF!C62</f>
        <v>3236124</v>
      </c>
      <c r="C65" s="18">
        <v>0</v>
      </c>
      <c r="D65" s="18">
        <f t="shared" si="9"/>
        <v>-3236124</v>
      </c>
      <c r="E65" s="19">
        <f t="shared" si="10"/>
        <v>-100</v>
      </c>
    </row>
    <row r="66" spans="1:5" ht="15" customHeight="1" x14ac:dyDescent="0.3">
      <c r="A66" s="24" t="s">
        <v>59</v>
      </c>
      <c r="B66" s="18">
        <f>[1]SCF!C63</f>
        <v>67000000</v>
      </c>
      <c r="C66" s="18">
        <v>0</v>
      </c>
      <c r="D66" s="18">
        <f t="shared" si="9"/>
        <v>-67000000</v>
      </c>
      <c r="E66" s="19">
        <f t="shared" si="10"/>
        <v>-100</v>
      </c>
    </row>
    <row r="67" spans="1:5" ht="15" customHeight="1" x14ac:dyDescent="0.3">
      <c r="A67" s="24" t="s">
        <v>60</v>
      </c>
      <c r="B67" s="18">
        <f>[1]SCF!C64</f>
        <v>18886880</v>
      </c>
      <c r="C67" s="18">
        <v>4166267.5</v>
      </c>
      <c r="D67" s="18">
        <f t="shared" si="9"/>
        <v>-14720612.5</v>
      </c>
      <c r="E67" s="19">
        <f t="shared" si="10"/>
        <v>-77.940943660361057</v>
      </c>
    </row>
    <row r="68" spans="1:5" ht="15" customHeight="1" x14ac:dyDescent="0.3">
      <c r="A68" s="30" t="s">
        <v>61</v>
      </c>
      <c r="B68" s="15">
        <f>+B63+B64+B65+B66+B67</f>
        <v>112582534</v>
      </c>
      <c r="C68" s="31">
        <v>13903306.939999999</v>
      </c>
      <c r="D68" s="31">
        <f t="shared" ref="D68" si="11">+C68-B68</f>
        <v>-98679227.060000002</v>
      </c>
      <c r="E68" s="32">
        <f t="shared" ref="E68" si="12">+D68/B68*100</f>
        <v>-87.650564926882893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13044492</v>
      </c>
      <c r="C70" s="15">
        <v>6467170.6099999994</v>
      </c>
      <c r="D70" s="15">
        <f t="shared" ref="D70:D82" si="13">+C70-B70</f>
        <v>-6577321.3900000006</v>
      </c>
      <c r="E70" s="16">
        <f t="shared" ref="E70:E82" si="14">+D70/B70*100</f>
        <v>-50.422211842362287</v>
      </c>
    </row>
    <row r="71" spans="1:5" ht="15" customHeight="1" x14ac:dyDescent="0.3">
      <c r="A71" s="17" t="s">
        <v>14</v>
      </c>
      <c r="B71" s="18">
        <f>[1]SCF!C68</f>
        <v>13044492</v>
      </c>
      <c r="C71" s="18">
        <v>5712912.54</v>
      </c>
      <c r="D71" s="18">
        <f t="shared" si="13"/>
        <v>-7331579.46</v>
      </c>
      <c r="E71" s="19">
        <f t="shared" ref="E71:E81" si="15">IFERROR(+D71/B71*100,0)</f>
        <v>-56.204407653437173</v>
      </c>
    </row>
    <row r="72" spans="1:5" ht="15" customHeight="1" x14ac:dyDescent="0.3">
      <c r="A72" s="17" t="s">
        <v>15</v>
      </c>
      <c r="B72" s="18">
        <f>[1]SCF!C69</f>
        <v>0</v>
      </c>
      <c r="C72" s="18">
        <v>52221.04</v>
      </c>
      <c r="D72" s="18">
        <f t="shared" si="13"/>
        <v>52221.04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[1]SCF!C70</f>
        <v>0</v>
      </c>
      <c r="C73" s="18">
        <v>50.81</v>
      </c>
      <c r="D73" s="18">
        <f t="shared" si="13"/>
        <v>50.81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[1]SCF!C71</f>
        <v>0</v>
      </c>
      <c r="C74" s="18">
        <v>511.63</v>
      </c>
      <c r="D74" s="18">
        <f t="shared" si="13"/>
        <v>511.63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[1]SCF!C72</f>
        <v>0</v>
      </c>
      <c r="C75" s="18">
        <v>701474.59</v>
      </c>
      <c r="D75" s="18">
        <f t="shared" si="13"/>
        <v>701474.59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5755266</v>
      </c>
      <c r="C77" s="18">
        <v>22525.82</v>
      </c>
      <c r="D77" s="18">
        <f t="shared" ref="D77:D81" si="16">C77-B77</f>
        <v>-5732740.1799999997</v>
      </c>
      <c r="E77" s="19">
        <f t="shared" si="15"/>
        <v>-99.608605058393479</v>
      </c>
    </row>
    <row r="78" spans="1:5" x14ac:dyDescent="0.3">
      <c r="A78" s="24" t="s">
        <v>66</v>
      </c>
      <c r="B78" s="18">
        <f>[1]SCF!C75</f>
        <v>26478454</v>
      </c>
      <c r="C78" s="18">
        <v>5652741.8599999994</v>
      </c>
      <c r="D78" s="18">
        <f t="shared" si="16"/>
        <v>-20825712.140000001</v>
      </c>
      <c r="E78" s="19">
        <f t="shared" si="15"/>
        <v>-78.651541136049701</v>
      </c>
    </row>
    <row r="79" spans="1:5" ht="15" customHeight="1" x14ac:dyDescent="0.3">
      <c r="A79" s="24" t="s">
        <v>67</v>
      </c>
      <c r="B79" s="18">
        <f>[1]SCF!C76</f>
        <v>0</v>
      </c>
      <c r="C79" s="18">
        <v>2618422.1799999997</v>
      </c>
      <c r="D79" s="18">
        <f t="shared" si="16"/>
        <v>2618422.1799999997</v>
      </c>
      <c r="E79" s="19">
        <f t="shared" si="15"/>
        <v>0</v>
      </c>
    </row>
    <row r="80" spans="1:5" x14ac:dyDescent="0.3">
      <c r="A80" s="24" t="s">
        <v>68</v>
      </c>
      <c r="B80" s="18">
        <f>[1]SCF!C77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[1]SCF!C78</f>
        <v>443433</v>
      </c>
      <c r="C81" s="18">
        <v>1080585.73</v>
      </c>
      <c r="D81" s="18">
        <f t="shared" si="16"/>
        <v>637152.73</v>
      </c>
      <c r="E81" s="19">
        <f t="shared" si="15"/>
        <v>143.68635848031158</v>
      </c>
    </row>
    <row r="82" spans="1:5" ht="15" customHeight="1" x14ac:dyDescent="0.3">
      <c r="A82" s="30" t="s">
        <v>70</v>
      </c>
      <c r="B82" s="15">
        <f>+B70+B77+B78+B79+B80+B81</f>
        <v>45721645</v>
      </c>
      <c r="C82" s="31">
        <v>15841446.199999999</v>
      </c>
      <c r="D82" s="31">
        <f t="shared" si="13"/>
        <v>-29880198.800000001</v>
      </c>
      <c r="E82" s="32">
        <f t="shared" si="14"/>
        <v>-65.352414157452117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[1]SCF!C82</f>
        <v>49083900</v>
      </c>
      <c r="C85" s="18">
        <v>29329236.189999998</v>
      </c>
      <c r="D85" s="18">
        <f t="shared" si="17"/>
        <v>-19754663.810000002</v>
      </c>
      <c r="E85" s="19">
        <f t="shared" si="18"/>
        <v>-40.246728173596644</v>
      </c>
    </row>
    <row r="86" spans="1:5" ht="15" customHeight="1" x14ac:dyDescent="0.3">
      <c r="A86" s="24" t="s">
        <v>74</v>
      </c>
      <c r="B86" s="18">
        <f>[1]SCF!C83</f>
        <v>9252000</v>
      </c>
      <c r="C86" s="18">
        <v>0</v>
      </c>
      <c r="D86" s="18">
        <f t="shared" si="17"/>
        <v>-9252000</v>
      </c>
      <c r="E86" s="19">
        <f t="shared" si="18"/>
        <v>-100</v>
      </c>
    </row>
    <row r="87" spans="1:5" ht="15" customHeight="1" x14ac:dyDescent="0.3">
      <c r="A87" s="30" t="s">
        <v>75</v>
      </c>
      <c r="B87" s="33">
        <f>+B84+B85+B86</f>
        <v>58335900</v>
      </c>
      <c r="C87" s="31">
        <v>29329236.189999998</v>
      </c>
      <c r="D87" s="31">
        <f t="shared" si="17"/>
        <v>-29006663.810000002</v>
      </c>
      <c r="E87" s="32">
        <f>+D87/B87*100</f>
        <v>-49.723521553623073</v>
      </c>
    </row>
    <row r="88" spans="1:5" ht="18" customHeight="1" x14ac:dyDescent="0.3">
      <c r="A88" s="25" t="s">
        <v>76</v>
      </c>
      <c r="B88" s="27">
        <f>+B45+B46+B68+B82+B87</f>
        <v>1143385616</v>
      </c>
      <c r="C88" s="27">
        <v>540151850.95000005</v>
      </c>
      <c r="D88" s="27">
        <f t="shared" si="17"/>
        <v>-603233765.04999995</v>
      </c>
      <c r="E88" s="28">
        <f>+D88/B88*100</f>
        <v>-52.758558145968479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0</v>
      </c>
      <c r="C91" s="18">
        <v>11600000</v>
      </c>
      <c r="D91" s="18">
        <f t="shared" ref="D91:D98" si="19">+C91-B91</f>
        <v>11600000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[1]SCF!C90</f>
        <v>4319437</v>
      </c>
      <c r="C93" s="18">
        <v>4260839.09</v>
      </c>
      <c r="D93" s="18">
        <f t="shared" si="19"/>
        <v>-58597.910000000149</v>
      </c>
      <c r="E93" s="19">
        <f t="shared" si="20"/>
        <v>-1.3566099007810544</v>
      </c>
    </row>
    <row r="94" spans="1:5" ht="15" customHeight="1" x14ac:dyDescent="0.3">
      <c r="A94" s="24" t="s">
        <v>81</v>
      </c>
      <c r="B94" s="18">
        <f>[1]SCF!C91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39600000</v>
      </c>
      <c r="C97" s="18">
        <v>13971039.84</v>
      </c>
      <c r="D97" s="18">
        <f t="shared" si="19"/>
        <v>-25628960.16</v>
      </c>
      <c r="E97" s="19">
        <f t="shared" si="20"/>
        <v>-64.71959636363637</v>
      </c>
    </row>
    <row r="98" spans="1:5" ht="15" customHeight="1" x14ac:dyDescent="0.3">
      <c r="A98" s="30" t="s">
        <v>85</v>
      </c>
      <c r="B98" s="33">
        <f>SUM(B91:B97)</f>
        <v>43919437</v>
      </c>
      <c r="C98" s="31">
        <v>29831878.93</v>
      </c>
      <c r="D98" s="31">
        <f t="shared" si="19"/>
        <v>-14087558.07</v>
      </c>
      <c r="E98" s="32">
        <f t="shared" ref="E98" si="21">+D98/B98*100</f>
        <v>-32.075907689800303</v>
      </c>
    </row>
    <row r="99" spans="1:5" ht="15" customHeight="1" x14ac:dyDescent="0.3">
      <c r="A99" s="34" t="s">
        <v>86</v>
      </c>
      <c r="B99" s="35">
        <f>+B42-B88-B98</f>
        <v>-8183121</v>
      </c>
      <c r="C99" s="36">
        <v>-13680963.440000109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27703599</v>
      </c>
      <c r="C100" s="18">
        <v>34738624.829999998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19520478</v>
      </c>
      <c r="C101" s="36">
        <v>21057661.389999889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BENECO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BENECO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4972593604.4200001</v>
      </c>
      <c r="C16" s="15">
        <v>2434283469.48</v>
      </c>
      <c r="D16" s="15">
        <f>+C16-B16</f>
        <v>-2538310134.9400001</v>
      </c>
      <c r="E16" s="16">
        <f t="shared" ref="E16:E42" si="0">+D16/B16*100</f>
        <v>-51.046000072955223</v>
      </c>
    </row>
    <row r="17" spans="1:5" ht="15" customHeight="1" x14ac:dyDescent="0.3">
      <c r="A17" s="17" t="s">
        <v>11</v>
      </c>
      <c r="B17" s="18">
        <f>[2]SCF!C13</f>
        <v>4199112313.1399999</v>
      </c>
      <c r="C17" s="18">
        <v>2083919426.2200003</v>
      </c>
      <c r="D17" s="18">
        <f t="shared" ref="D17:D42" si="1">+C17-B17</f>
        <v>-2115192886.9199996</v>
      </c>
      <c r="E17" s="19">
        <f t="shared" ref="E17:E18" si="2">IFERROR(+D17/B17*100,0)</f>
        <v>-50.372381807961375</v>
      </c>
    </row>
    <row r="18" spans="1:5" ht="15" customHeight="1" x14ac:dyDescent="0.3">
      <c r="A18" s="17" t="s">
        <v>12</v>
      </c>
      <c r="B18" s="18">
        <f>[2]SCF!C14</f>
        <v>103111901.84999999</v>
      </c>
      <c r="C18" s="18">
        <v>54139782.519999996</v>
      </c>
      <c r="D18" s="18">
        <f t="shared" si="1"/>
        <v>-48972119.329999998</v>
      </c>
      <c r="E18" s="19">
        <f t="shared" si="2"/>
        <v>-47.494148057943129</v>
      </c>
    </row>
    <row r="19" spans="1:5" ht="15" customHeight="1" x14ac:dyDescent="0.3">
      <c r="A19" s="20" t="s">
        <v>13</v>
      </c>
      <c r="B19" s="15">
        <f>[2]SCF!C15</f>
        <v>105479025.40000001</v>
      </c>
      <c r="C19" s="21">
        <v>55315569.210000001</v>
      </c>
      <c r="D19" s="21">
        <f t="shared" si="1"/>
        <v>-50163456.190000005</v>
      </c>
      <c r="E19" s="22">
        <f t="shared" si="0"/>
        <v>-47.557754728742502</v>
      </c>
    </row>
    <row r="20" spans="1:5" ht="15" customHeight="1" x14ac:dyDescent="0.3">
      <c r="A20" s="23" t="s">
        <v>14</v>
      </c>
      <c r="B20" s="18">
        <f>[2]SCF!C16</f>
        <v>84411625.799999997</v>
      </c>
      <c r="C20" s="18">
        <v>44246603.910000004</v>
      </c>
      <c r="D20" s="18">
        <f t="shared" si="1"/>
        <v>-40165021.889999993</v>
      </c>
      <c r="E20" s="19">
        <f t="shared" ref="E20:E28" si="3">IFERROR(+D20/B20*100,0)</f>
        <v>-47.582334197856426</v>
      </c>
    </row>
    <row r="21" spans="1:5" ht="15" customHeight="1" x14ac:dyDescent="0.3">
      <c r="A21" s="23" t="s">
        <v>15</v>
      </c>
      <c r="B21" s="18">
        <f>[2]SCF!C17</f>
        <v>804822.01</v>
      </c>
      <c r="C21" s="18">
        <v>422628.87</v>
      </c>
      <c r="D21" s="18">
        <f t="shared" si="1"/>
        <v>-382193.14</v>
      </c>
      <c r="E21" s="19">
        <f t="shared" si="3"/>
        <v>-47.487908537690217</v>
      </c>
    </row>
    <row r="22" spans="1:5" ht="15" customHeight="1" x14ac:dyDescent="0.3">
      <c r="A22" s="23" t="s">
        <v>16</v>
      </c>
      <c r="B22" s="18">
        <f>[2]SCF!C18</f>
        <v>0</v>
      </c>
      <c r="C22" s="18">
        <v>259.27</v>
      </c>
      <c r="D22" s="18">
        <f t="shared" si="1"/>
        <v>259.27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[2]SCF!C19</f>
        <v>0</v>
      </c>
      <c r="C23" s="18">
        <v>7713.26</v>
      </c>
      <c r="D23" s="18">
        <f t="shared" si="1"/>
        <v>7713.26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[2]SCF!C20</f>
        <v>20262577.59</v>
      </c>
      <c r="C24" s="18">
        <v>10638363.899999999</v>
      </c>
      <c r="D24" s="18">
        <f t="shared" si="1"/>
        <v>-9624213.6900000013</v>
      </c>
      <c r="E24" s="19">
        <f t="shared" si="3"/>
        <v>-47.497479761655541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46537649</v>
      </c>
      <c r="C26" s="18">
        <v>490983.87</v>
      </c>
      <c r="D26" s="18">
        <f t="shared" si="1"/>
        <v>-46046665.130000003</v>
      </c>
      <c r="E26" s="19">
        <f t="shared" si="3"/>
        <v>-98.944974916975298</v>
      </c>
    </row>
    <row r="27" spans="1:5" ht="15" customHeight="1" x14ac:dyDescent="0.3">
      <c r="A27" s="17" t="s">
        <v>21</v>
      </c>
      <c r="B27" s="18">
        <f>[2]SCF!C23</f>
        <v>518352715.02999997</v>
      </c>
      <c r="C27" s="18">
        <v>240417707.66000003</v>
      </c>
      <c r="D27" s="18">
        <f t="shared" si="1"/>
        <v>-277935007.36999995</v>
      </c>
      <c r="E27" s="19">
        <f t="shared" si="3"/>
        <v>-53.618896807343688</v>
      </c>
    </row>
    <row r="28" spans="1:5" ht="15" customHeight="1" x14ac:dyDescent="0.3">
      <c r="A28" s="17" t="s">
        <v>22</v>
      </c>
      <c r="B28" s="18">
        <f>[2]SCF!C24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[2]SCF!C25</f>
        <v>139077410.34</v>
      </c>
      <c r="C29" s="15">
        <v>69769838.299999997</v>
      </c>
      <c r="D29" s="15">
        <f t="shared" si="1"/>
        <v>-69307572.040000007</v>
      </c>
      <c r="E29" s="16">
        <f t="shared" si="0"/>
        <v>-49.833809725508296</v>
      </c>
    </row>
    <row r="30" spans="1:5" ht="15" customHeight="1" x14ac:dyDescent="0.3">
      <c r="A30" s="17" t="s">
        <v>24</v>
      </c>
      <c r="B30" s="18">
        <f>[2]SCF!C26</f>
        <v>70000000</v>
      </c>
      <c r="C30" s="18">
        <v>69769838.299999997</v>
      </c>
      <c r="D30" s="18">
        <f t="shared" si="1"/>
        <v>-230161.70000000298</v>
      </c>
      <c r="E30" s="19">
        <f t="shared" ref="E30:E32" si="4">IFERROR(+D30/B30*100,0)</f>
        <v>-0.32880242857143283</v>
      </c>
    </row>
    <row r="31" spans="1:5" ht="15" customHeight="1" x14ac:dyDescent="0.3">
      <c r="A31" s="17" t="s">
        <v>25</v>
      </c>
      <c r="B31" s="18">
        <f>[2]SCF!C27</f>
        <v>0</v>
      </c>
      <c r="C31" s="18">
        <v>0</v>
      </c>
      <c r="D31" s="18">
        <f t="shared" si="1"/>
        <v>0</v>
      </c>
      <c r="E31" s="19">
        <f t="shared" si="4"/>
        <v>0</v>
      </c>
    </row>
    <row r="32" spans="1:5" x14ac:dyDescent="0.3">
      <c r="A32" s="17" t="s">
        <v>26</v>
      </c>
      <c r="B32" s="18">
        <f>[2]SCF!C28</f>
        <v>69077410.340000004</v>
      </c>
      <c r="C32" s="18">
        <v>0</v>
      </c>
      <c r="D32" s="18">
        <f t="shared" si="1"/>
        <v>-69077410.340000004</v>
      </c>
      <c r="E32" s="19">
        <f t="shared" si="4"/>
        <v>-100</v>
      </c>
    </row>
    <row r="33" spans="1:5" x14ac:dyDescent="0.3">
      <c r="A33" s="14" t="s">
        <v>27</v>
      </c>
      <c r="B33" s="15">
        <f>[2]SCF!C29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[2]SCF!C30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[2]SCF!C31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[2]SCF!C32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[2]SCF!C35</f>
        <v>0</v>
      </c>
      <c r="C39" s="18">
        <v>4117757.85</v>
      </c>
      <c r="D39" s="18">
        <f t="shared" si="1"/>
        <v>4117757.85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103111901.84999999</v>
      </c>
      <c r="C40" s="18">
        <v>54139782.519999996</v>
      </c>
      <c r="D40" s="18">
        <f t="shared" si="1"/>
        <v>-48972119.329999998</v>
      </c>
      <c r="E40" s="19">
        <f t="shared" si="5"/>
        <v>-47.494148057943129</v>
      </c>
    </row>
    <row r="41" spans="1:5" ht="15" customHeight="1" x14ac:dyDescent="0.3">
      <c r="A41" s="24" t="s">
        <v>35</v>
      </c>
      <c r="B41" s="18">
        <f>[2]SCF!C37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[2]SCF!C38</f>
        <v>5214782916.6099997</v>
      </c>
      <c r="C42" s="27">
        <v>2562310848.1500001</v>
      </c>
      <c r="D42" s="27">
        <f t="shared" si="1"/>
        <v>-2652472068.4599996</v>
      </c>
      <c r="E42" s="28">
        <f t="shared" si="0"/>
        <v>-50.86447721555983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3438952957.9400001</v>
      </c>
      <c r="C45" s="18">
        <v>1769679473.3299999</v>
      </c>
      <c r="D45" s="18">
        <f>C45-B45</f>
        <v>-1669273484.6100001</v>
      </c>
      <c r="E45" s="19">
        <f>IFERROR(+D45/B45*100,0)</f>
        <v>-48.54016629555548</v>
      </c>
    </row>
    <row r="46" spans="1:5" ht="15" customHeight="1" x14ac:dyDescent="0.3">
      <c r="A46" s="14" t="s">
        <v>39</v>
      </c>
      <c r="B46" s="15">
        <f>[2]SCF!C42</f>
        <v>500371801</v>
      </c>
      <c r="C46" s="15">
        <v>181215325.83000001</v>
      </c>
      <c r="D46" s="15">
        <f t="shared" ref="D46:D61" si="6">+B46-C46</f>
        <v>319156475.16999996</v>
      </c>
      <c r="E46" s="16">
        <f t="shared" ref="E46" si="7">+D46/B46*100</f>
        <v>63.783865224251514</v>
      </c>
    </row>
    <row r="47" spans="1:5" ht="15" customHeight="1" x14ac:dyDescent="0.3">
      <c r="A47" s="17" t="s">
        <v>40</v>
      </c>
      <c r="B47" s="18">
        <f>[2]SCF!C43</f>
        <v>163732241.96000001</v>
      </c>
      <c r="C47" s="18">
        <v>80749705.629999995</v>
      </c>
      <c r="D47" s="18">
        <f t="shared" si="6"/>
        <v>82982536.330000013</v>
      </c>
      <c r="E47" s="19">
        <f t="shared" ref="E47:E61" si="8">IFERROR(+D47/B47*100,0)</f>
        <v>50.681854310816043</v>
      </c>
    </row>
    <row r="48" spans="1:5" ht="15" customHeight="1" x14ac:dyDescent="0.3">
      <c r="A48" s="17" t="s">
        <v>41</v>
      </c>
      <c r="B48" s="18">
        <f>[2]SCF!C44</f>
        <v>14873300.220000001</v>
      </c>
      <c r="C48" s="18">
        <v>5312777.13</v>
      </c>
      <c r="D48" s="18">
        <f t="shared" si="6"/>
        <v>9560523.0899999999</v>
      </c>
      <c r="E48" s="19">
        <f t="shared" si="8"/>
        <v>64.279769443126327</v>
      </c>
    </row>
    <row r="49" spans="1:5" ht="15" customHeight="1" x14ac:dyDescent="0.3">
      <c r="A49" s="17" t="s">
        <v>42</v>
      </c>
      <c r="B49" s="18">
        <f>[2]SCF!C45</f>
        <v>59985956.579999998</v>
      </c>
      <c r="C49" s="18">
        <v>21407007.390000001</v>
      </c>
      <c r="D49" s="18">
        <f t="shared" si="6"/>
        <v>38578949.189999998</v>
      </c>
      <c r="E49" s="19">
        <f t="shared" si="8"/>
        <v>64.313301628439248</v>
      </c>
    </row>
    <row r="50" spans="1:5" ht="15" customHeight="1" x14ac:dyDescent="0.3">
      <c r="A50" s="17" t="s">
        <v>43</v>
      </c>
      <c r="B50" s="18">
        <f>[2]SCF!C46</f>
        <v>3906000</v>
      </c>
      <c r="C50" s="18">
        <v>1870575.36</v>
      </c>
      <c r="D50" s="18">
        <f t="shared" si="6"/>
        <v>2035424.64</v>
      </c>
      <c r="E50" s="19">
        <f t="shared" si="8"/>
        <v>52.110205837173574</v>
      </c>
    </row>
    <row r="51" spans="1:5" ht="15" customHeight="1" x14ac:dyDescent="0.3">
      <c r="A51" s="17" t="s">
        <v>44</v>
      </c>
      <c r="B51" s="18">
        <f>[2]SCF!C47</f>
        <v>11009322.5</v>
      </c>
      <c r="C51" s="18">
        <v>4819616.4700000007</v>
      </c>
      <c r="D51" s="18">
        <f t="shared" si="6"/>
        <v>6189706.0299999993</v>
      </c>
      <c r="E51" s="19">
        <f t="shared" si="8"/>
        <v>56.222406328818138</v>
      </c>
    </row>
    <row r="52" spans="1:5" x14ac:dyDescent="0.3">
      <c r="A52" s="17" t="s">
        <v>45</v>
      </c>
      <c r="B52" s="18">
        <f>[2]SCF!C48</f>
        <v>4993390</v>
      </c>
      <c r="C52" s="18">
        <v>2339500.9300000002</v>
      </c>
      <c r="D52" s="18">
        <f t="shared" si="6"/>
        <v>2653889.0699999998</v>
      </c>
      <c r="E52" s="19">
        <f t="shared" si="8"/>
        <v>53.148043112995381</v>
      </c>
    </row>
    <row r="53" spans="1:5" ht="15" customHeight="1" x14ac:dyDescent="0.3">
      <c r="A53" s="17" t="s">
        <v>46</v>
      </c>
      <c r="B53" s="18">
        <f>[2]SCF!C49</f>
        <v>18692400</v>
      </c>
      <c r="C53" s="18">
        <v>6328938.71</v>
      </c>
      <c r="D53" s="18">
        <f t="shared" si="6"/>
        <v>12363461.289999999</v>
      </c>
      <c r="E53" s="19">
        <f t="shared" si="8"/>
        <v>66.141647354004832</v>
      </c>
    </row>
    <row r="54" spans="1:5" ht="15" customHeight="1" x14ac:dyDescent="0.3">
      <c r="A54" s="17" t="s">
        <v>47</v>
      </c>
      <c r="B54" s="18">
        <f>[2]SCF!C50</f>
        <v>55049055.840000004</v>
      </c>
      <c r="C54" s="18">
        <v>8055313.8600000003</v>
      </c>
      <c r="D54" s="18">
        <f t="shared" si="6"/>
        <v>46993741.980000004</v>
      </c>
      <c r="E54" s="19">
        <f t="shared" si="8"/>
        <v>85.367026305750343</v>
      </c>
    </row>
    <row r="55" spans="1:5" ht="15" customHeight="1" x14ac:dyDescent="0.3">
      <c r="A55" s="17" t="s">
        <v>48</v>
      </c>
      <c r="B55" s="18">
        <f>[2]SCF!C51</f>
        <v>4254000</v>
      </c>
      <c r="C55" s="18">
        <v>277000</v>
      </c>
      <c r="D55" s="18">
        <f t="shared" si="6"/>
        <v>3977000</v>
      </c>
      <c r="E55" s="19">
        <f t="shared" si="8"/>
        <v>93.488481429243066</v>
      </c>
    </row>
    <row r="56" spans="1:5" ht="15" customHeight="1" x14ac:dyDescent="0.3">
      <c r="A56" s="17" t="s">
        <v>49</v>
      </c>
      <c r="B56" s="18">
        <f>[2]SCF!C52</f>
        <v>6372000</v>
      </c>
      <c r="C56" s="18">
        <v>864608.09000000008</v>
      </c>
      <c r="D56" s="18">
        <f t="shared" si="6"/>
        <v>5507391.9100000001</v>
      </c>
      <c r="E56" s="19">
        <f t="shared" si="8"/>
        <v>86.431134808537351</v>
      </c>
    </row>
    <row r="57" spans="1:5" ht="15" customHeight="1" x14ac:dyDescent="0.3">
      <c r="A57" s="17" t="s">
        <v>50</v>
      </c>
      <c r="B57" s="18">
        <f>[2]SCF!C53</f>
        <v>90880873.900000006</v>
      </c>
      <c r="C57" s="18">
        <v>31847481.229999997</v>
      </c>
      <c r="D57" s="18">
        <f t="shared" si="6"/>
        <v>59033392.670000009</v>
      </c>
      <c r="E57" s="19">
        <f t="shared" si="8"/>
        <v>64.956893718866411</v>
      </c>
    </row>
    <row r="58" spans="1:5" ht="15" customHeight="1" x14ac:dyDescent="0.3">
      <c r="A58" s="17" t="s">
        <v>51</v>
      </c>
      <c r="B58" s="18">
        <f>[2]SCF!C54</f>
        <v>4190000</v>
      </c>
      <c r="C58" s="18">
        <v>1500851.22</v>
      </c>
      <c r="D58" s="18">
        <f t="shared" si="6"/>
        <v>2689148.7800000003</v>
      </c>
      <c r="E58" s="19">
        <f t="shared" si="8"/>
        <v>64.180161813842489</v>
      </c>
    </row>
    <row r="59" spans="1:5" ht="15" customHeight="1" x14ac:dyDescent="0.3">
      <c r="A59" s="17" t="s">
        <v>52</v>
      </c>
      <c r="B59" s="18">
        <f>[2]SCF!C55</f>
        <v>47100000</v>
      </c>
      <c r="C59" s="18">
        <v>14070383.049999999</v>
      </c>
      <c r="D59" s="18">
        <f t="shared" si="6"/>
        <v>33029616.950000003</v>
      </c>
      <c r="E59" s="19">
        <f t="shared" si="8"/>
        <v>70.126575265392788</v>
      </c>
    </row>
    <row r="60" spans="1:5" ht="15" customHeight="1" x14ac:dyDescent="0.3">
      <c r="A60" s="17" t="s">
        <v>53</v>
      </c>
      <c r="B60" s="18">
        <f>[2]SCF!C56</f>
        <v>13923260</v>
      </c>
      <c r="C60" s="18">
        <v>1551705.2100000002</v>
      </c>
      <c r="D60" s="18">
        <f t="shared" si="6"/>
        <v>12371554.789999999</v>
      </c>
      <c r="E60" s="19">
        <f t="shared" si="8"/>
        <v>88.855302493812502</v>
      </c>
    </row>
    <row r="61" spans="1:5" ht="15" customHeight="1" x14ac:dyDescent="0.3">
      <c r="A61" s="17" t="s">
        <v>54</v>
      </c>
      <c r="B61" s="18">
        <f>[2]SCF!C57</f>
        <v>1410000</v>
      </c>
      <c r="C61" s="18">
        <v>219861.55</v>
      </c>
      <c r="D61" s="18">
        <f t="shared" si="6"/>
        <v>1190138.45</v>
      </c>
      <c r="E61" s="19">
        <f t="shared" si="8"/>
        <v>84.406982269503544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11198916</v>
      </c>
      <c r="C63" s="18">
        <v>0</v>
      </c>
      <c r="D63" s="18">
        <f t="shared" ref="D63:D67" si="9">C63-B63</f>
        <v>-11198916</v>
      </c>
      <c r="E63" s="19">
        <f t="shared" ref="E63:E67" si="10">IFERROR(+D63/B63*100,0)</f>
        <v>-100</v>
      </c>
    </row>
    <row r="64" spans="1:5" x14ac:dyDescent="0.3">
      <c r="A64" s="24" t="s">
        <v>57</v>
      </c>
      <c r="B64" s="18">
        <f>[2]SCF!C61</f>
        <v>49897517</v>
      </c>
      <c r="C64" s="18">
        <v>22731059.439999998</v>
      </c>
      <c r="D64" s="18">
        <f t="shared" si="9"/>
        <v>-27166457.560000002</v>
      </c>
      <c r="E64" s="19">
        <f t="shared" si="10"/>
        <v>-54.444507849959756</v>
      </c>
    </row>
    <row r="65" spans="1:5" ht="15" customHeight="1" x14ac:dyDescent="0.3">
      <c r="A65" s="24" t="s">
        <v>58</v>
      </c>
      <c r="B65" s="18">
        <f>[2]SCF!C62</f>
        <v>22293832</v>
      </c>
      <c r="C65" s="18">
        <v>11161447.700000001</v>
      </c>
      <c r="D65" s="18">
        <f t="shared" si="9"/>
        <v>-11132384.299999999</v>
      </c>
      <c r="E65" s="19">
        <f t="shared" si="10"/>
        <v>-49.934817397027118</v>
      </c>
    </row>
    <row r="66" spans="1:5" ht="15" customHeight="1" x14ac:dyDescent="0.3">
      <c r="A66" s="24" t="s">
        <v>59</v>
      </c>
      <c r="B66" s="18">
        <f>[2]SCF!C63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[2]SCF!C64</f>
        <v>10000000</v>
      </c>
      <c r="C67" s="18">
        <v>8319507.6499999994</v>
      </c>
      <c r="D67" s="18">
        <f t="shared" si="9"/>
        <v>-1680492.3500000006</v>
      </c>
      <c r="E67" s="19">
        <f t="shared" si="10"/>
        <v>-16.804923500000005</v>
      </c>
    </row>
    <row r="68" spans="1:5" ht="15" customHeight="1" x14ac:dyDescent="0.3">
      <c r="A68" s="30" t="s">
        <v>61</v>
      </c>
      <c r="B68" s="15">
        <f>+B63+B64+B65+B66+B67</f>
        <v>93390265</v>
      </c>
      <c r="C68" s="31">
        <v>42212014.789999999</v>
      </c>
      <c r="D68" s="31">
        <f t="shared" ref="D68" si="11">+C68-B68</f>
        <v>-51178250.210000001</v>
      </c>
      <c r="E68" s="32">
        <f t="shared" ref="E68" si="12">+D68/B68*100</f>
        <v>-54.800412237827999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105479025.40000001</v>
      </c>
      <c r="C70" s="15">
        <v>55804784.449999988</v>
      </c>
      <c r="D70" s="15">
        <f t="shared" ref="D70:D82" si="13">+C70-B70</f>
        <v>-49674240.950000018</v>
      </c>
      <c r="E70" s="16">
        <f t="shared" ref="E70:E82" si="14">+D70/B70*100</f>
        <v>-47.093951391401475</v>
      </c>
    </row>
    <row r="71" spans="1:5" ht="15" customHeight="1" x14ac:dyDescent="0.3">
      <c r="A71" s="17" t="s">
        <v>14</v>
      </c>
      <c r="B71" s="18">
        <f>[2]SCF!C68</f>
        <v>84411625.799999997</v>
      </c>
      <c r="C71" s="18">
        <v>44638243.879999995</v>
      </c>
      <c r="D71" s="18">
        <f t="shared" si="13"/>
        <v>-39773381.920000002</v>
      </c>
      <c r="E71" s="19">
        <f t="shared" ref="E71:E81" si="15">IFERROR(+D71/B71*100,0)</f>
        <v>-47.118369706841975</v>
      </c>
    </row>
    <row r="72" spans="1:5" ht="15" customHeight="1" x14ac:dyDescent="0.3">
      <c r="A72" s="17" t="s">
        <v>15</v>
      </c>
      <c r="B72" s="18">
        <f>[2]SCF!C69</f>
        <v>804822.01</v>
      </c>
      <c r="C72" s="18">
        <v>426402.31999999995</v>
      </c>
      <c r="D72" s="18">
        <f t="shared" si="13"/>
        <v>-378419.69000000006</v>
      </c>
      <c r="E72" s="19">
        <f t="shared" si="15"/>
        <v>-47.019053318385275</v>
      </c>
    </row>
    <row r="73" spans="1:5" ht="15" customHeight="1" x14ac:dyDescent="0.3">
      <c r="A73" s="17" t="s">
        <v>16</v>
      </c>
      <c r="B73" s="18">
        <f>[2]SCF!C70</f>
        <v>0</v>
      </c>
      <c r="C73" s="18">
        <v>224.68</v>
      </c>
      <c r="D73" s="18">
        <f t="shared" si="13"/>
        <v>224.68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[2]SCF!C71</f>
        <v>0</v>
      </c>
      <c r="C74" s="18">
        <v>6524.8</v>
      </c>
      <c r="D74" s="18">
        <f t="shared" si="13"/>
        <v>6524.8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[2]SCF!C72</f>
        <v>20262577.59</v>
      </c>
      <c r="C75" s="18">
        <v>10733388.77</v>
      </c>
      <c r="D75" s="18">
        <f t="shared" si="13"/>
        <v>-9529188.8200000003</v>
      </c>
      <c r="E75" s="19">
        <f t="shared" si="15"/>
        <v>-47.028512427278017</v>
      </c>
    </row>
    <row r="76" spans="1:5" ht="15" customHeight="1" x14ac:dyDescent="0.3">
      <c r="A76" s="17" t="s">
        <v>19</v>
      </c>
      <c r="B76" s="18">
        <f>[2]SCF!C73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46537649</v>
      </c>
      <c r="C77" s="18">
        <v>1586979.0199999998</v>
      </c>
      <c r="D77" s="18">
        <f t="shared" ref="D77:D81" si="16">C77-B77</f>
        <v>-44950669.979999997</v>
      </c>
      <c r="E77" s="19">
        <f t="shared" si="15"/>
        <v>-96.589902897759188</v>
      </c>
    </row>
    <row r="78" spans="1:5" x14ac:dyDescent="0.3">
      <c r="A78" s="24" t="s">
        <v>66</v>
      </c>
      <c r="B78" s="18">
        <f>[2]SCF!C75</f>
        <v>518352715.02999997</v>
      </c>
      <c r="C78" s="18">
        <v>241587140.17000002</v>
      </c>
      <c r="D78" s="18">
        <f t="shared" si="16"/>
        <v>-276765574.85999995</v>
      </c>
      <c r="E78" s="19">
        <f t="shared" si="15"/>
        <v>-53.393291254195894</v>
      </c>
    </row>
    <row r="79" spans="1:5" ht="15" customHeight="1" x14ac:dyDescent="0.3">
      <c r="A79" s="24" t="s">
        <v>67</v>
      </c>
      <c r="B79" s="18">
        <f>[2]SCF!C76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[2]SCF!C77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[2]SCF!C78</f>
        <v>3710489.4</v>
      </c>
      <c r="C81" s="18">
        <v>0</v>
      </c>
      <c r="D81" s="18">
        <f t="shared" si="16"/>
        <v>-3710489.4</v>
      </c>
      <c r="E81" s="19">
        <f t="shared" si="15"/>
        <v>-100</v>
      </c>
    </row>
    <row r="82" spans="1:5" ht="15" customHeight="1" x14ac:dyDescent="0.3">
      <c r="A82" s="30" t="s">
        <v>70</v>
      </c>
      <c r="B82" s="15">
        <f>+B70+B77+B78+B79+B80+B81</f>
        <v>674079878.82999992</v>
      </c>
      <c r="C82" s="31">
        <v>298978903.63999999</v>
      </c>
      <c r="D82" s="31">
        <f t="shared" si="13"/>
        <v>-375100975.18999994</v>
      </c>
      <c r="E82" s="32">
        <f t="shared" si="14"/>
        <v>-55.646368771763747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[2]SCF!C82</f>
        <v>96099581.109999999</v>
      </c>
      <c r="C85" s="18">
        <v>81786995.269999996</v>
      </c>
      <c r="D85" s="18">
        <f t="shared" si="17"/>
        <v>-14312585.840000004</v>
      </c>
      <c r="E85" s="19">
        <f t="shared" si="18"/>
        <v>-14.893494513381031</v>
      </c>
    </row>
    <row r="86" spans="1:5" ht="15" customHeight="1" x14ac:dyDescent="0.3">
      <c r="A86" s="24" t="s">
        <v>74</v>
      </c>
      <c r="B86" s="18">
        <f>[2]SCF!C83</f>
        <v>0</v>
      </c>
      <c r="C86" s="18">
        <v>0</v>
      </c>
      <c r="D86" s="18">
        <f t="shared" si="17"/>
        <v>0</v>
      </c>
      <c r="E86" s="19">
        <f t="shared" si="18"/>
        <v>0</v>
      </c>
    </row>
    <row r="87" spans="1:5" ht="15" customHeight="1" x14ac:dyDescent="0.3">
      <c r="A87" s="30" t="s">
        <v>75</v>
      </c>
      <c r="B87" s="33">
        <f>+B84+B85+B86</f>
        <v>96099581.109999999</v>
      </c>
      <c r="C87" s="31">
        <v>81786995.269999996</v>
      </c>
      <c r="D87" s="31">
        <f t="shared" si="17"/>
        <v>-14312585.840000004</v>
      </c>
      <c r="E87" s="32">
        <f>+D87/B87*100</f>
        <v>-14.893494513381031</v>
      </c>
    </row>
    <row r="88" spans="1:5" ht="18" customHeight="1" x14ac:dyDescent="0.3">
      <c r="A88" s="25" t="s">
        <v>76</v>
      </c>
      <c r="B88" s="27">
        <f>+B45+B46+B68+B82+B87</f>
        <v>4802894483.8800001</v>
      </c>
      <c r="C88" s="27">
        <v>2373872712.8599997</v>
      </c>
      <c r="D88" s="27">
        <f t="shared" si="17"/>
        <v>-2429021771.0200005</v>
      </c>
      <c r="E88" s="28">
        <f>+D88/B88*100</f>
        <v>-50.574123149541364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103111901.84999999</v>
      </c>
      <c r="C91" s="18">
        <v>54139782.519999996</v>
      </c>
      <c r="D91" s="18">
        <f t="shared" ref="D91:D98" si="19">+C91-B91</f>
        <v>-48972119.329999998</v>
      </c>
      <c r="E91" s="19">
        <f>IFERROR(+D91/B91*100,0)</f>
        <v>-47.494148057943129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30000000</v>
      </c>
      <c r="C93" s="18">
        <v>13025196.319999998</v>
      </c>
      <c r="D93" s="18">
        <f t="shared" si="19"/>
        <v>-16974803.68</v>
      </c>
      <c r="E93" s="19">
        <f t="shared" si="20"/>
        <v>-56.582678933333327</v>
      </c>
    </row>
    <row r="94" spans="1:5" ht="15" customHeight="1" x14ac:dyDescent="0.3">
      <c r="A94" s="24" t="s">
        <v>81</v>
      </c>
      <c r="B94" s="18">
        <f>[2]SCF!C91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[2]SCF!C92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[2]SCF!C93</f>
        <v>0</v>
      </c>
      <c r="C96" s="18">
        <v>58635960.810000002</v>
      </c>
      <c r="D96" s="18">
        <f t="shared" si="19"/>
        <v>58635960.810000002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133111901.84999999</v>
      </c>
      <c r="C98" s="31">
        <v>125800939.64999999</v>
      </c>
      <c r="D98" s="31">
        <f t="shared" si="19"/>
        <v>-7310962.200000003</v>
      </c>
      <c r="E98" s="32">
        <f t="shared" ref="E98" si="21">+D98/B98*100</f>
        <v>-5.4923429824017678</v>
      </c>
    </row>
    <row r="99" spans="1:5" ht="15" customHeight="1" x14ac:dyDescent="0.3">
      <c r="A99" s="34" t="s">
        <v>86</v>
      </c>
      <c r="B99" s="35">
        <f>+B42-B88-B98</f>
        <v>278776530.87999952</v>
      </c>
      <c r="C99" s="36">
        <v>62637195.640000448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76283779.859999999</v>
      </c>
      <c r="C100" s="18">
        <v>648567245.96000004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355060310.73999953</v>
      </c>
      <c r="C101" s="36">
        <v>711204441.6000005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IFELCO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IFELCO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387653320</v>
      </c>
      <c r="C16" s="15">
        <v>178409045.03999999</v>
      </c>
      <c r="D16" s="15">
        <f>+C16-B16</f>
        <v>-209244274.96000001</v>
      </c>
      <c r="E16" s="16">
        <f t="shared" ref="E16:E42" si="0">+D16/B16*100</f>
        <v>-53.977165721165498</v>
      </c>
    </row>
    <row r="17" spans="1:5" ht="15" customHeight="1" x14ac:dyDescent="0.3">
      <c r="A17" s="17" t="s">
        <v>11</v>
      </c>
      <c r="B17" s="18">
        <f>[3]SCF!C13</f>
        <v>341353525</v>
      </c>
      <c r="C17" s="18">
        <v>160768576.75</v>
      </c>
      <c r="D17" s="18">
        <f t="shared" ref="D17:D42" si="1">+C17-B17</f>
        <v>-180584948.25</v>
      </c>
      <c r="E17" s="19">
        <f t="shared" ref="E17:E18" si="2">IFERROR(+D17/B17*100,0)</f>
        <v>-52.902617088837737</v>
      </c>
    </row>
    <row r="18" spans="1:5" ht="15" customHeight="1" x14ac:dyDescent="0.3">
      <c r="A18" s="17" t="s">
        <v>12</v>
      </c>
      <c r="B18" s="18">
        <f>[3]SCF!C14</f>
        <v>21846603</v>
      </c>
      <c r="C18" s="18">
        <v>8412018.8200000003</v>
      </c>
      <c r="D18" s="18">
        <f t="shared" si="1"/>
        <v>-13434584.18</v>
      </c>
      <c r="E18" s="19">
        <f t="shared" si="2"/>
        <v>-61.495071705198292</v>
      </c>
    </row>
    <row r="19" spans="1:5" ht="15" customHeight="1" x14ac:dyDescent="0.3">
      <c r="A19" s="20" t="s">
        <v>13</v>
      </c>
      <c r="B19" s="15">
        <f>[3]SCF!C15</f>
        <v>8668699</v>
      </c>
      <c r="C19" s="21">
        <v>3620644.1</v>
      </c>
      <c r="D19" s="21">
        <f t="shared" si="1"/>
        <v>-5048054.9000000004</v>
      </c>
      <c r="E19" s="22">
        <f t="shared" si="0"/>
        <v>-58.233131638323123</v>
      </c>
    </row>
    <row r="20" spans="1:5" ht="15" customHeight="1" x14ac:dyDescent="0.3">
      <c r="A20" s="23" t="s">
        <v>14</v>
      </c>
      <c r="B20" s="18">
        <f>[3]SCF!C16</f>
        <v>6856286</v>
      </c>
      <c r="C20" s="18">
        <v>2904744.63</v>
      </c>
      <c r="D20" s="18">
        <f t="shared" si="1"/>
        <v>-3951541.37</v>
      </c>
      <c r="E20" s="19">
        <f t="shared" ref="E20:E28" si="3">IFERROR(+D20/B20*100,0)</f>
        <v>-57.633846808607458</v>
      </c>
    </row>
    <row r="21" spans="1:5" ht="15" customHeight="1" x14ac:dyDescent="0.3">
      <c r="A21" s="23" t="s">
        <v>15</v>
      </c>
      <c r="B21" s="18">
        <f>[3]SCF!C17</f>
        <v>69238</v>
      </c>
      <c r="C21" s="18">
        <v>26837.579999999998</v>
      </c>
      <c r="D21" s="18">
        <f t="shared" si="1"/>
        <v>-42400.42</v>
      </c>
      <c r="E21" s="19">
        <f t="shared" si="3"/>
        <v>-61.238655073803407</v>
      </c>
    </row>
    <row r="22" spans="1:5" ht="15" customHeight="1" x14ac:dyDescent="0.3">
      <c r="A22" s="23" t="s">
        <v>16</v>
      </c>
      <c r="B22" s="18">
        <f>[3]SCF!C18</f>
        <v>0</v>
      </c>
      <c r="C22" s="18">
        <v>415</v>
      </c>
      <c r="D22" s="18">
        <f t="shared" si="1"/>
        <v>415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[3]SCF!C19</f>
        <v>0</v>
      </c>
      <c r="C23" s="18">
        <v>14867.79</v>
      </c>
      <c r="D23" s="18">
        <f t="shared" si="1"/>
        <v>14867.79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[3]SCF!C20</f>
        <v>1743175</v>
      </c>
      <c r="C24" s="18">
        <v>673779.10000000009</v>
      </c>
      <c r="D24" s="18">
        <f t="shared" si="1"/>
        <v>-1069395.8999999999</v>
      </c>
      <c r="E24" s="19">
        <f t="shared" si="3"/>
        <v>-61.347592754600079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4035807</v>
      </c>
      <c r="C26" s="18">
        <v>105214.68</v>
      </c>
      <c r="D26" s="18">
        <f t="shared" si="1"/>
        <v>-3930592.32</v>
      </c>
      <c r="E26" s="19">
        <f t="shared" si="3"/>
        <v>-97.392970476536661</v>
      </c>
    </row>
    <row r="27" spans="1:5" ht="15" customHeight="1" x14ac:dyDescent="0.3">
      <c r="A27" s="17" t="s">
        <v>21</v>
      </c>
      <c r="B27" s="18">
        <f>[3]SCF!C23</f>
        <v>11748686</v>
      </c>
      <c r="C27" s="18">
        <v>5502590.6899999995</v>
      </c>
      <c r="D27" s="18">
        <f t="shared" si="1"/>
        <v>-6246095.3100000005</v>
      </c>
      <c r="E27" s="19">
        <f t="shared" si="3"/>
        <v>-53.164203298990209</v>
      </c>
    </row>
    <row r="28" spans="1:5" ht="15" customHeight="1" x14ac:dyDescent="0.3">
      <c r="A28" s="17" t="s">
        <v>22</v>
      </c>
      <c r="B28" s="18">
        <f>[3]SCF!C24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[3]SCF!C25</f>
        <v>3000000</v>
      </c>
      <c r="C29" s="15">
        <v>3341259.37</v>
      </c>
      <c r="D29" s="15">
        <f t="shared" si="1"/>
        <v>341259.37000000011</v>
      </c>
      <c r="E29" s="16">
        <f t="shared" si="0"/>
        <v>11.375312333333337</v>
      </c>
    </row>
    <row r="30" spans="1:5" ht="15" customHeight="1" x14ac:dyDescent="0.3">
      <c r="A30" s="17" t="s">
        <v>24</v>
      </c>
      <c r="B30" s="18">
        <f>[3]SCF!C26</f>
        <v>1500000</v>
      </c>
      <c r="C30" s="18">
        <v>966540.46</v>
      </c>
      <c r="D30" s="18">
        <f t="shared" si="1"/>
        <v>-533459.54</v>
      </c>
      <c r="E30" s="19">
        <f t="shared" ref="E30:E32" si="4">IFERROR(+D30/B30*100,0)</f>
        <v>-35.563969333333333</v>
      </c>
    </row>
    <row r="31" spans="1:5" ht="15" customHeight="1" x14ac:dyDescent="0.3">
      <c r="A31" s="17" t="s">
        <v>25</v>
      </c>
      <c r="B31" s="18">
        <f>[3]SCF!C27</f>
        <v>0</v>
      </c>
      <c r="C31" s="18">
        <v>3643.18</v>
      </c>
      <c r="D31" s="18">
        <f t="shared" si="1"/>
        <v>3643.18</v>
      </c>
      <c r="E31" s="19">
        <f t="shared" si="4"/>
        <v>0</v>
      </c>
    </row>
    <row r="32" spans="1:5" x14ac:dyDescent="0.3">
      <c r="A32" s="17" t="s">
        <v>26</v>
      </c>
      <c r="B32" s="18">
        <f>[3]SCF!C28</f>
        <v>1500000</v>
      </c>
      <c r="C32" s="18">
        <v>2371075.73</v>
      </c>
      <c r="D32" s="18">
        <f t="shared" si="1"/>
        <v>871075.73</v>
      </c>
      <c r="E32" s="19">
        <f t="shared" si="4"/>
        <v>58.07171533333333</v>
      </c>
    </row>
    <row r="33" spans="1:5" x14ac:dyDescent="0.3">
      <c r="A33" s="14" t="s">
        <v>27</v>
      </c>
      <c r="B33" s="15">
        <f>[3]SCF!C29</f>
        <v>0</v>
      </c>
      <c r="C33" s="15">
        <v>0</v>
      </c>
      <c r="D33" s="15">
        <f t="shared" si="1"/>
        <v>0</v>
      </c>
      <c r="E33" s="16" t="e">
        <f t="shared" si="0"/>
        <v>#DIV/0!</v>
      </c>
    </row>
    <row r="34" spans="1:5" ht="15" customHeight="1" x14ac:dyDescent="0.3">
      <c r="A34" s="17" t="s">
        <v>28</v>
      </c>
      <c r="B34" s="18">
        <f>[3]SCF!C30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[3]SCF!C31</f>
        <v>0</v>
      </c>
      <c r="C35" s="18">
        <v>0</v>
      </c>
      <c r="D35" s="18">
        <f t="shared" si="1"/>
        <v>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[3]SCF!C32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0</v>
      </c>
      <c r="C40" s="18">
        <v>0</v>
      </c>
      <c r="D40" s="18">
        <f t="shared" si="1"/>
        <v>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[3]SCF!C37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[3]SCF!C38</f>
        <v>390653320</v>
      </c>
      <c r="C42" s="27">
        <v>181750304.41</v>
      </c>
      <c r="D42" s="27">
        <f t="shared" si="1"/>
        <v>-208903015.59</v>
      </c>
      <c r="E42" s="28">
        <f t="shared" si="0"/>
        <v>-53.47529507492731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234877590</v>
      </c>
      <c r="C45" s="18">
        <v>115901572.61</v>
      </c>
      <c r="D45" s="18">
        <f>C45-B45</f>
        <v>-118976017.39</v>
      </c>
      <c r="E45" s="19">
        <f>IFERROR(+D45/B45*100,0)</f>
        <v>-50.654478100699173</v>
      </c>
    </row>
    <row r="46" spans="1:5" ht="15" customHeight="1" x14ac:dyDescent="0.3">
      <c r="A46" s="14" t="s">
        <v>39</v>
      </c>
      <c r="B46" s="15">
        <f>[3]SCF!C42</f>
        <v>70024121</v>
      </c>
      <c r="C46" s="15">
        <v>34224395.100000001</v>
      </c>
      <c r="D46" s="15">
        <f t="shared" ref="D46:D61" si="6">+B46-C46</f>
        <v>35799725.899999999</v>
      </c>
      <c r="E46" s="16">
        <f t="shared" ref="E46" si="7">+D46/B46*100</f>
        <v>51.124848678928792</v>
      </c>
    </row>
    <row r="47" spans="1:5" ht="15" customHeight="1" x14ac:dyDescent="0.3">
      <c r="A47" s="17" t="s">
        <v>40</v>
      </c>
      <c r="B47" s="18">
        <f>[3]SCF!C43</f>
        <v>28565868</v>
      </c>
      <c r="C47" s="18">
        <v>10069009.85</v>
      </c>
      <c r="D47" s="18">
        <f t="shared" si="6"/>
        <v>18496858.149999999</v>
      </c>
      <c r="E47" s="19">
        <f t="shared" ref="E47:E61" si="8">IFERROR(+D47/B47*100,0)</f>
        <v>64.751605482458999</v>
      </c>
    </row>
    <row r="48" spans="1:5" ht="15" customHeight="1" x14ac:dyDescent="0.3">
      <c r="A48" s="17" t="s">
        <v>41</v>
      </c>
      <c r="B48" s="18">
        <f>[3]SCF!C44</f>
        <v>2295780</v>
      </c>
      <c r="C48" s="18">
        <v>1406004.1800000002</v>
      </c>
      <c r="D48" s="18">
        <f t="shared" si="6"/>
        <v>889775.81999999983</v>
      </c>
      <c r="E48" s="19">
        <f t="shared" si="8"/>
        <v>38.757015916159204</v>
      </c>
    </row>
    <row r="49" spans="1:5" ht="15" customHeight="1" x14ac:dyDescent="0.3">
      <c r="A49" s="17" t="s">
        <v>42</v>
      </c>
      <c r="B49" s="18">
        <f>[3]SCF!C45</f>
        <v>8930773</v>
      </c>
      <c r="C49" s="18">
        <v>9183400.9199999999</v>
      </c>
      <c r="D49" s="18">
        <f t="shared" si="6"/>
        <v>-252627.91999999993</v>
      </c>
      <c r="E49" s="19">
        <f t="shared" si="8"/>
        <v>-2.8287352057878969</v>
      </c>
    </row>
    <row r="50" spans="1:5" ht="15" customHeight="1" x14ac:dyDescent="0.3">
      <c r="A50" s="17" t="s">
        <v>43</v>
      </c>
      <c r="B50" s="18">
        <f>[3]SCF!C46</f>
        <v>1309876</v>
      </c>
      <c r="C50" s="18">
        <v>421382.85000000003</v>
      </c>
      <c r="D50" s="18">
        <f t="shared" si="6"/>
        <v>888493.14999999991</v>
      </c>
      <c r="E50" s="19">
        <f t="shared" si="8"/>
        <v>67.830325160549549</v>
      </c>
    </row>
    <row r="51" spans="1:5" ht="15" customHeight="1" x14ac:dyDescent="0.3">
      <c r="A51" s="17" t="s">
        <v>44</v>
      </c>
      <c r="B51" s="18">
        <f>[3]SCF!C47</f>
        <v>1856112</v>
      </c>
      <c r="C51" s="18">
        <v>1063990.02</v>
      </c>
      <c r="D51" s="18">
        <f t="shared" si="6"/>
        <v>792121.98</v>
      </c>
      <c r="E51" s="19">
        <f t="shared" si="8"/>
        <v>42.67641069073418</v>
      </c>
    </row>
    <row r="52" spans="1:5" x14ac:dyDescent="0.3">
      <c r="A52" s="17" t="s">
        <v>45</v>
      </c>
      <c r="B52" s="18">
        <f>[3]SCF!C48</f>
        <v>1867158</v>
      </c>
      <c r="C52" s="18">
        <v>679970.46</v>
      </c>
      <c r="D52" s="18">
        <f t="shared" si="6"/>
        <v>1187187.54</v>
      </c>
      <c r="E52" s="19">
        <f t="shared" si="8"/>
        <v>63.582596652238323</v>
      </c>
    </row>
    <row r="53" spans="1:5" ht="15" customHeight="1" x14ac:dyDescent="0.3">
      <c r="A53" s="17" t="s">
        <v>46</v>
      </c>
      <c r="B53" s="18">
        <f>[3]SCF!C49</f>
        <v>4621900</v>
      </c>
      <c r="C53" s="18">
        <v>2740931.4400000004</v>
      </c>
      <c r="D53" s="18">
        <f t="shared" si="6"/>
        <v>1880968.5599999996</v>
      </c>
      <c r="E53" s="19">
        <f t="shared" si="8"/>
        <v>40.696868387459695</v>
      </c>
    </row>
    <row r="54" spans="1:5" ht="15" customHeight="1" x14ac:dyDescent="0.3">
      <c r="A54" s="17" t="s">
        <v>47</v>
      </c>
      <c r="B54" s="18">
        <f>[3]SCF!C50</f>
        <v>1197932</v>
      </c>
      <c r="C54" s="18">
        <v>1010556.6399999999</v>
      </c>
      <c r="D54" s="18">
        <f t="shared" si="6"/>
        <v>187375.3600000001</v>
      </c>
      <c r="E54" s="19">
        <f t="shared" si="8"/>
        <v>15.641568970525881</v>
      </c>
    </row>
    <row r="55" spans="1:5" ht="15" customHeight="1" x14ac:dyDescent="0.3">
      <c r="A55" s="17" t="s">
        <v>48</v>
      </c>
      <c r="B55" s="18">
        <f>[3]SCF!C51</f>
        <v>928800</v>
      </c>
      <c r="C55" s="18">
        <v>395760</v>
      </c>
      <c r="D55" s="18">
        <f t="shared" si="6"/>
        <v>533040</v>
      </c>
      <c r="E55" s="19">
        <f t="shared" si="8"/>
        <v>57.390180878552975</v>
      </c>
    </row>
    <row r="56" spans="1:5" ht="15" customHeight="1" x14ac:dyDescent="0.3">
      <c r="A56" s="17" t="s">
        <v>49</v>
      </c>
      <c r="B56" s="18">
        <f>[3]SCF!C52</f>
        <v>502800</v>
      </c>
      <c r="C56" s="18">
        <v>199560</v>
      </c>
      <c r="D56" s="18">
        <f t="shared" si="6"/>
        <v>303240</v>
      </c>
      <c r="E56" s="19">
        <f t="shared" si="8"/>
        <v>60.31026252983294</v>
      </c>
    </row>
    <row r="57" spans="1:5" ht="15" customHeight="1" x14ac:dyDescent="0.3">
      <c r="A57" s="17" t="s">
        <v>50</v>
      </c>
      <c r="B57" s="18">
        <f>[3]SCF!C53</f>
        <v>10834072</v>
      </c>
      <c r="C57" s="18">
        <v>5806686.4500000002</v>
      </c>
      <c r="D57" s="18">
        <f t="shared" si="6"/>
        <v>5027385.55</v>
      </c>
      <c r="E57" s="19">
        <f t="shared" si="8"/>
        <v>46.403471843273699</v>
      </c>
    </row>
    <row r="58" spans="1:5" ht="15" customHeight="1" x14ac:dyDescent="0.3">
      <c r="A58" s="17" t="s">
        <v>51</v>
      </c>
      <c r="B58" s="18">
        <f>[3]SCF!C54</f>
        <v>1300000</v>
      </c>
      <c r="C58" s="18">
        <v>147600</v>
      </c>
      <c r="D58" s="18">
        <f t="shared" si="6"/>
        <v>1152400</v>
      </c>
      <c r="E58" s="19">
        <f t="shared" si="8"/>
        <v>88.646153846153837</v>
      </c>
    </row>
    <row r="59" spans="1:5" ht="15" customHeight="1" x14ac:dyDescent="0.3">
      <c r="A59" s="17" t="s">
        <v>52</v>
      </c>
      <c r="B59" s="18">
        <f>[3]SCF!C55</f>
        <v>4475000</v>
      </c>
      <c r="C59" s="18">
        <v>422127.61</v>
      </c>
      <c r="D59" s="18">
        <f t="shared" si="6"/>
        <v>4052872.39</v>
      </c>
      <c r="E59" s="19">
        <f t="shared" si="8"/>
        <v>90.566980782122911</v>
      </c>
    </row>
    <row r="60" spans="1:5" ht="15" customHeight="1" x14ac:dyDescent="0.3">
      <c r="A60" s="17" t="s">
        <v>53</v>
      </c>
      <c r="B60" s="18">
        <f>[3]SCF!C56</f>
        <v>488050</v>
      </c>
      <c r="C60" s="18">
        <v>43389.380000000005</v>
      </c>
      <c r="D60" s="18">
        <f t="shared" si="6"/>
        <v>444660.62</v>
      </c>
      <c r="E60" s="19">
        <f t="shared" si="8"/>
        <v>91.109644503636929</v>
      </c>
    </row>
    <row r="61" spans="1:5" ht="15" customHeight="1" x14ac:dyDescent="0.3">
      <c r="A61" s="17" t="s">
        <v>54</v>
      </c>
      <c r="B61" s="18">
        <f>[3]SCF!C57</f>
        <v>850000</v>
      </c>
      <c r="C61" s="18">
        <v>634025.30000000005</v>
      </c>
      <c r="D61" s="18">
        <f t="shared" si="6"/>
        <v>215974.69999999995</v>
      </c>
      <c r="E61" s="19">
        <f t="shared" si="8"/>
        <v>25.408788235294111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7085812</v>
      </c>
      <c r="C63" s="18">
        <v>3050259.18</v>
      </c>
      <c r="D63" s="18">
        <f t="shared" ref="D63:D67" si="9">C63-B63</f>
        <v>-4035552.82</v>
      </c>
      <c r="E63" s="19">
        <f t="shared" ref="E63:E67" si="10">IFERROR(+D63/B63*100,0)</f>
        <v>-56.952581016826301</v>
      </c>
    </row>
    <row r="64" spans="1:5" x14ac:dyDescent="0.3">
      <c r="A64" s="24" t="s">
        <v>57</v>
      </c>
      <c r="B64" s="18">
        <f>[3]SCF!C61</f>
        <v>0</v>
      </c>
      <c r="C64" s="18">
        <v>0</v>
      </c>
      <c r="D64" s="18">
        <f t="shared" si="9"/>
        <v>0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[3]SCF!C62</f>
        <v>2059008</v>
      </c>
      <c r="C65" s="18">
        <v>1201088</v>
      </c>
      <c r="D65" s="18">
        <f t="shared" si="9"/>
        <v>-857920</v>
      </c>
      <c r="E65" s="19">
        <f t="shared" si="10"/>
        <v>-41.666666666666671</v>
      </c>
    </row>
    <row r="66" spans="1:5" ht="15" customHeight="1" x14ac:dyDescent="0.3">
      <c r="A66" s="24" t="s">
        <v>59</v>
      </c>
      <c r="B66" s="18">
        <f>[3]SCF!C63</f>
        <v>2500000</v>
      </c>
      <c r="C66" s="18">
        <v>0</v>
      </c>
      <c r="D66" s="18">
        <f t="shared" si="9"/>
        <v>-2500000</v>
      </c>
      <c r="E66" s="19">
        <f t="shared" si="10"/>
        <v>-100</v>
      </c>
    </row>
    <row r="67" spans="1:5" ht="15" customHeight="1" x14ac:dyDescent="0.3">
      <c r="A67" s="24" t="s">
        <v>60</v>
      </c>
      <c r="B67" s="18">
        <f>[3]SCF!C64</f>
        <v>13640442</v>
      </c>
      <c r="C67" s="18">
        <v>17232.11</v>
      </c>
      <c r="D67" s="18">
        <f t="shared" si="9"/>
        <v>-13623209.890000001</v>
      </c>
      <c r="E67" s="19">
        <f t="shared" si="10"/>
        <v>-99.873668976415871</v>
      </c>
    </row>
    <row r="68" spans="1:5" ht="15" customHeight="1" x14ac:dyDescent="0.3">
      <c r="A68" s="30" t="s">
        <v>61</v>
      </c>
      <c r="B68" s="15">
        <f>+B63+B64+B65+B66+B67</f>
        <v>25285262</v>
      </c>
      <c r="C68" s="31">
        <v>4268579.29</v>
      </c>
      <c r="D68" s="31">
        <f t="shared" ref="D68" si="11">+C68-B68</f>
        <v>-21016682.710000001</v>
      </c>
      <c r="E68" s="32">
        <f t="shared" ref="E68" si="12">+D68/B68*100</f>
        <v>-83.118311014534868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8668699</v>
      </c>
      <c r="C70" s="15">
        <v>3391395.35</v>
      </c>
      <c r="D70" s="15">
        <f t="shared" ref="D70:D82" si="13">+C70-B70</f>
        <v>-5277303.6500000004</v>
      </c>
      <c r="E70" s="16">
        <f t="shared" ref="E70:E82" si="14">+D70/B70*100</f>
        <v>-60.877689374149455</v>
      </c>
    </row>
    <row r="71" spans="1:5" ht="15" customHeight="1" x14ac:dyDescent="0.3">
      <c r="A71" s="17" t="s">
        <v>14</v>
      </c>
      <c r="B71" s="18">
        <f>[3]SCF!C68</f>
        <v>6856286</v>
      </c>
      <c r="C71" s="18">
        <v>2706513.31</v>
      </c>
      <c r="D71" s="18">
        <f t="shared" si="13"/>
        <v>-4149772.69</v>
      </c>
      <c r="E71" s="19">
        <f t="shared" ref="E71:E81" si="15">IFERROR(+D71/B71*100,0)</f>
        <v>-60.525081509143575</v>
      </c>
    </row>
    <row r="72" spans="1:5" ht="15" customHeight="1" x14ac:dyDescent="0.3">
      <c r="A72" s="17" t="s">
        <v>15</v>
      </c>
      <c r="B72" s="18">
        <f>[3]SCF!C69</f>
        <v>69238</v>
      </c>
      <c r="C72" s="18">
        <v>25790.880000000001</v>
      </c>
      <c r="D72" s="18">
        <f t="shared" si="13"/>
        <v>-43447.119999999995</v>
      </c>
      <c r="E72" s="19">
        <f t="shared" si="15"/>
        <v>-62.750397180738894</v>
      </c>
    </row>
    <row r="73" spans="1:5" ht="15" customHeight="1" x14ac:dyDescent="0.3">
      <c r="A73" s="17" t="s">
        <v>16</v>
      </c>
      <c r="B73" s="18">
        <f>[3]SCF!C70</f>
        <v>0</v>
      </c>
      <c r="C73" s="18">
        <v>339.77</v>
      </c>
      <c r="D73" s="18">
        <f t="shared" si="13"/>
        <v>339.77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[3]SCF!C71</f>
        <v>0</v>
      </c>
      <c r="C74" s="18">
        <v>10686.79</v>
      </c>
      <c r="D74" s="18">
        <f t="shared" si="13"/>
        <v>10686.79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[3]SCF!C72</f>
        <v>1743175</v>
      </c>
      <c r="C75" s="18">
        <v>648064.6</v>
      </c>
      <c r="D75" s="18">
        <f t="shared" si="13"/>
        <v>-1095110.3999999999</v>
      </c>
      <c r="E75" s="19">
        <f t="shared" si="15"/>
        <v>-62.822745851678683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4035807</v>
      </c>
      <c r="C77" s="18">
        <v>184778.55</v>
      </c>
      <c r="D77" s="18">
        <f t="shared" ref="D77:D81" si="16">C77-B77</f>
        <v>-3851028.45</v>
      </c>
      <c r="E77" s="19">
        <f t="shared" si="15"/>
        <v>-95.421521643626676</v>
      </c>
    </row>
    <row r="78" spans="1:5" x14ac:dyDescent="0.3">
      <c r="A78" s="24" t="s">
        <v>66</v>
      </c>
      <c r="B78" s="18">
        <f>[3]SCF!C75</f>
        <v>11748686</v>
      </c>
      <c r="C78" s="18">
        <v>1028351.47</v>
      </c>
      <c r="D78" s="18">
        <f t="shared" si="16"/>
        <v>-10720334.529999999</v>
      </c>
      <c r="E78" s="19">
        <f t="shared" si="15"/>
        <v>-91.247093760102189</v>
      </c>
    </row>
    <row r="79" spans="1:5" ht="15" customHeight="1" x14ac:dyDescent="0.3">
      <c r="A79" s="24" t="s">
        <v>67</v>
      </c>
      <c r="B79" s="18">
        <f>[3]SCF!C76</f>
        <v>7967038</v>
      </c>
      <c r="C79" s="18">
        <v>1454495.82</v>
      </c>
      <c r="D79" s="18">
        <f t="shared" si="16"/>
        <v>-6512542.1799999997</v>
      </c>
      <c r="E79" s="19">
        <f t="shared" si="15"/>
        <v>-81.743581240606616</v>
      </c>
    </row>
    <row r="80" spans="1:5" x14ac:dyDescent="0.3">
      <c r="A80" s="24" t="s">
        <v>68</v>
      </c>
      <c r="B80" s="18">
        <f>[3]SCF!C77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[3]SCF!C78</f>
        <v>0</v>
      </c>
      <c r="C81" s="18">
        <v>813629.38000000012</v>
      </c>
      <c r="D81" s="18">
        <f t="shared" si="16"/>
        <v>813629.38000000012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32420230</v>
      </c>
      <c r="C82" s="31">
        <v>6872650.5700000003</v>
      </c>
      <c r="D82" s="31">
        <f t="shared" si="13"/>
        <v>-25547579.43</v>
      </c>
      <c r="E82" s="32">
        <f t="shared" si="14"/>
        <v>-78.801351594359446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0</v>
      </c>
      <c r="C84" s="18">
        <v>6440271.5700000003</v>
      </c>
      <c r="D84" s="18">
        <f t="shared" ref="D84:D88" si="17">+C84-B84</f>
        <v>6440271.5700000003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[3]SCF!C82</f>
        <v>21844990</v>
      </c>
      <c r="C85" s="18">
        <v>8522382.1099999994</v>
      </c>
      <c r="D85" s="18">
        <f t="shared" si="17"/>
        <v>-13322607.890000001</v>
      </c>
      <c r="E85" s="19">
        <f t="shared" si="18"/>
        <v>-60.987017572450256</v>
      </c>
    </row>
    <row r="86" spans="1:5" ht="15" customHeight="1" x14ac:dyDescent="0.3">
      <c r="A86" s="24" t="s">
        <v>74</v>
      </c>
      <c r="B86" s="18">
        <f>[3]SCF!C83</f>
        <v>22921200</v>
      </c>
      <c r="C86" s="18">
        <v>4637084.5</v>
      </c>
      <c r="D86" s="18">
        <f t="shared" si="17"/>
        <v>-18284115.5</v>
      </c>
      <c r="E86" s="19">
        <f t="shared" si="18"/>
        <v>-79.769451424881765</v>
      </c>
    </row>
    <row r="87" spans="1:5" ht="15" customHeight="1" x14ac:dyDescent="0.3">
      <c r="A87" s="30" t="s">
        <v>75</v>
      </c>
      <c r="B87" s="33">
        <f>+B84+B85+B86</f>
        <v>44766190</v>
      </c>
      <c r="C87" s="31">
        <v>19599738.18</v>
      </c>
      <c r="D87" s="31">
        <f t="shared" si="17"/>
        <v>-25166451.82</v>
      </c>
      <c r="E87" s="32">
        <f>+D87/B87*100</f>
        <v>-56.217542346132213</v>
      </c>
    </row>
    <row r="88" spans="1:5" ht="18" customHeight="1" x14ac:dyDescent="0.3">
      <c r="A88" s="25" t="s">
        <v>76</v>
      </c>
      <c r="B88" s="27">
        <f>+B45+B46+B68+B82+B87</f>
        <v>407373393</v>
      </c>
      <c r="C88" s="27">
        <v>180866935.75</v>
      </c>
      <c r="D88" s="27">
        <f t="shared" si="17"/>
        <v>-226506457.25</v>
      </c>
      <c r="E88" s="28">
        <f>+D88/B88*100</f>
        <v>-55.60168168616746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1613</v>
      </c>
      <c r="C91" s="18">
        <v>4138112.55</v>
      </c>
      <c r="D91" s="18">
        <f t="shared" ref="D91:D98" si="19">+C91-B91</f>
        <v>4136499.55</v>
      </c>
      <c r="E91" s="19">
        <f>IFERROR(+D91/B91*100,0)</f>
        <v>256447.5852448853</v>
      </c>
    </row>
    <row r="92" spans="1:5" ht="15" customHeight="1" x14ac:dyDescent="0.3">
      <c r="A92" s="24" t="s">
        <v>79</v>
      </c>
      <c r="B92" s="18">
        <f>[3]SCF!C89</f>
        <v>0</v>
      </c>
      <c r="C92" s="18">
        <v>50000</v>
      </c>
      <c r="D92" s="18">
        <f t="shared" si="19"/>
        <v>50000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[3]SCF!C90</f>
        <v>2300000</v>
      </c>
      <c r="C93" s="18">
        <v>4850000</v>
      </c>
      <c r="D93" s="18">
        <f t="shared" si="19"/>
        <v>2550000</v>
      </c>
      <c r="E93" s="19">
        <f t="shared" si="20"/>
        <v>110.86956521739131</v>
      </c>
    </row>
    <row r="94" spans="1:5" ht="15" customHeight="1" x14ac:dyDescent="0.3">
      <c r="A94" s="24" t="s">
        <v>81</v>
      </c>
      <c r="B94" s="18">
        <f>[3]SCF!C91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[3]SCF!C92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0</v>
      </c>
      <c r="C97" s="18">
        <v>13864646.080000002</v>
      </c>
      <c r="D97" s="18">
        <f t="shared" si="19"/>
        <v>13864646.080000002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2301613</v>
      </c>
      <c r="C98" s="31">
        <v>22902758.630000003</v>
      </c>
      <c r="D98" s="31">
        <f t="shared" si="19"/>
        <v>20601145.630000003</v>
      </c>
      <c r="E98" s="32">
        <f t="shared" ref="E98" si="21">+D98/B98*100</f>
        <v>895.07426443976476</v>
      </c>
    </row>
    <row r="99" spans="1:5" ht="15" customHeight="1" x14ac:dyDescent="0.3">
      <c r="A99" s="34" t="s">
        <v>86</v>
      </c>
      <c r="B99" s="35">
        <f>+B42-B88-B98</f>
        <v>-19021686</v>
      </c>
      <c r="C99" s="36">
        <v>-22019389.970000006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25970707</v>
      </c>
      <c r="C100" s="18">
        <v>38949114.539999999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6949021</v>
      </c>
      <c r="C101" s="36">
        <v>16929724.569999993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1"/>
  <sheetViews>
    <sheetView showGridLines="0" zoomScaleNormal="100" workbookViewId="0">
      <selection activeCell="B1" sqref="B1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KAELCO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KAELCO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1018425037</v>
      </c>
      <c r="C16" s="15">
        <v>437386642.8300001</v>
      </c>
      <c r="D16" s="15">
        <f>+C16-B16</f>
        <v>-581038394.16999984</v>
      </c>
      <c r="E16" s="16">
        <f t="shared" ref="E16:E42" si="0">+D16/B16*100</f>
        <v>-57.052642370378003</v>
      </c>
    </row>
    <row r="17" spans="1:5" ht="15" customHeight="1" x14ac:dyDescent="0.3">
      <c r="A17" s="17" t="s">
        <v>11</v>
      </c>
      <c r="B17" s="18">
        <f>[4]SCF!C13</f>
        <v>953811922</v>
      </c>
      <c r="C17" s="18">
        <v>393683547.59000003</v>
      </c>
      <c r="D17" s="18">
        <f t="shared" ref="D17:D42" si="1">+C17-B17</f>
        <v>-560128374.40999997</v>
      </c>
      <c r="E17" s="19">
        <f t="shared" ref="E17:E18" si="2">IFERROR(+D17/B17*100,0)</f>
        <v>-58.725243571656669</v>
      </c>
    </row>
    <row r="18" spans="1:5" ht="15" customHeight="1" x14ac:dyDescent="0.3">
      <c r="A18" s="17" t="s">
        <v>12</v>
      </c>
      <c r="B18" s="18">
        <f>[4]SCF!C14</f>
        <v>26111673</v>
      </c>
      <c r="C18" s="18">
        <v>12227229.300000001</v>
      </c>
      <c r="D18" s="18">
        <f t="shared" si="1"/>
        <v>-13884443.699999999</v>
      </c>
      <c r="E18" s="19">
        <f t="shared" si="2"/>
        <v>-53.173320989428753</v>
      </c>
    </row>
    <row r="19" spans="1:5" ht="15" customHeight="1" x14ac:dyDescent="0.3">
      <c r="A19" s="20" t="s">
        <v>13</v>
      </c>
      <c r="B19" s="15">
        <f>[4]SCF!C15</f>
        <v>16110257</v>
      </c>
      <c r="C19" s="21">
        <v>3965446.6000000006</v>
      </c>
      <c r="D19" s="21">
        <f t="shared" si="1"/>
        <v>-12144810.399999999</v>
      </c>
      <c r="E19" s="22">
        <f t="shared" si="0"/>
        <v>-75.385578268552749</v>
      </c>
    </row>
    <row r="20" spans="1:5" ht="15" customHeight="1" x14ac:dyDescent="0.3">
      <c r="A20" s="23" t="s">
        <v>14</v>
      </c>
      <c r="B20" s="18">
        <f>[4]SCF!C16</f>
        <v>6067692</v>
      </c>
      <c r="C20" s="18">
        <v>3703773.0200000005</v>
      </c>
      <c r="D20" s="18">
        <f t="shared" si="1"/>
        <v>-2363918.9799999995</v>
      </c>
      <c r="E20" s="19">
        <f t="shared" ref="E20:E28" si="3">IFERROR(+D20/B20*100,0)</f>
        <v>-38.959112954316069</v>
      </c>
    </row>
    <row r="21" spans="1:5" ht="15" customHeight="1" x14ac:dyDescent="0.3">
      <c r="A21" s="23" t="s">
        <v>15</v>
      </c>
      <c r="B21" s="18">
        <f>[4]SCF!C17</f>
        <v>57852</v>
      </c>
      <c r="C21" s="18">
        <v>38734.559999999998</v>
      </c>
      <c r="D21" s="18">
        <f t="shared" si="1"/>
        <v>-19117.440000000002</v>
      </c>
      <c r="E21" s="19">
        <f t="shared" si="3"/>
        <v>-33.045426260112016</v>
      </c>
    </row>
    <row r="22" spans="1:5" ht="15" customHeight="1" x14ac:dyDescent="0.3">
      <c r="A22" s="23" t="s">
        <v>16</v>
      </c>
      <c r="B22" s="18">
        <f>[4]SCF!C18</f>
        <v>0</v>
      </c>
      <c r="C22" s="18">
        <v>985.77</v>
      </c>
      <c r="D22" s="18">
        <f t="shared" si="1"/>
        <v>985.77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17255.04</v>
      </c>
      <c r="D23" s="18">
        <f t="shared" si="1"/>
        <v>17255.04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1456518</v>
      </c>
      <c r="C24" s="18">
        <v>204698.21000000002</v>
      </c>
      <c r="D24" s="18">
        <f t="shared" si="1"/>
        <v>-1251819.79</v>
      </c>
      <c r="E24" s="19">
        <f t="shared" si="3"/>
        <v>-85.946056965996988</v>
      </c>
    </row>
    <row r="25" spans="1:5" ht="15" customHeight="1" x14ac:dyDescent="0.3">
      <c r="A25" s="23" t="s">
        <v>19</v>
      </c>
      <c r="B25" s="18">
        <f>[4]SCF!C21</f>
        <v>8528195</v>
      </c>
      <c r="C25" s="18">
        <v>0</v>
      </c>
      <c r="D25" s="18">
        <f t="shared" si="1"/>
        <v>-8528195</v>
      </c>
      <c r="E25" s="19">
        <f t="shared" si="3"/>
        <v>-100</v>
      </c>
    </row>
    <row r="26" spans="1:5" ht="15" customHeight="1" x14ac:dyDescent="0.3">
      <c r="A26" s="17" t="s">
        <v>20</v>
      </c>
      <c r="B26" s="18">
        <f>[4]SCF!C22</f>
        <v>3345228</v>
      </c>
      <c r="C26" s="18">
        <v>1545123.8099999998</v>
      </c>
      <c r="D26" s="18">
        <f t="shared" si="1"/>
        <v>-1800104.1900000002</v>
      </c>
      <c r="E26" s="19">
        <f t="shared" si="3"/>
        <v>-53.811106148818567</v>
      </c>
    </row>
    <row r="27" spans="1:5" ht="15" customHeight="1" x14ac:dyDescent="0.3">
      <c r="A27" s="17" t="s">
        <v>21</v>
      </c>
      <c r="B27" s="18">
        <f>[4]SCF!C23</f>
        <v>6922817</v>
      </c>
      <c r="C27" s="18">
        <v>25356162.790000003</v>
      </c>
      <c r="D27" s="18">
        <f t="shared" si="1"/>
        <v>18433345.790000003</v>
      </c>
      <c r="E27" s="19">
        <f t="shared" si="3"/>
        <v>266.26943612694089</v>
      </c>
    </row>
    <row r="28" spans="1:5" ht="15" customHeight="1" x14ac:dyDescent="0.3">
      <c r="A28" s="17" t="s">
        <v>22</v>
      </c>
      <c r="B28" s="18">
        <f>[4]SCF!C24</f>
        <v>12123140</v>
      </c>
      <c r="C28" s="18">
        <v>609132.74</v>
      </c>
      <c r="D28" s="18">
        <f t="shared" si="1"/>
        <v>-11514007.26</v>
      </c>
      <c r="E28" s="19">
        <f t="shared" si="3"/>
        <v>-94.975454049033502</v>
      </c>
    </row>
    <row r="29" spans="1:5" ht="15" customHeight="1" x14ac:dyDescent="0.3">
      <c r="A29" s="14" t="s">
        <v>23</v>
      </c>
      <c r="B29" s="15">
        <f>[4]SCF!C25</f>
        <v>27636711</v>
      </c>
      <c r="C29" s="15">
        <v>7323678.3499999996</v>
      </c>
      <c r="D29" s="15">
        <f t="shared" si="1"/>
        <v>-20313032.649999999</v>
      </c>
      <c r="E29" s="16">
        <f t="shared" si="0"/>
        <v>-73.50018115397306</v>
      </c>
    </row>
    <row r="30" spans="1:5" ht="15" customHeight="1" x14ac:dyDescent="0.3">
      <c r="A30" s="17" t="s">
        <v>24</v>
      </c>
      <c r="B30" s="18">
        <f>[4]SCF!C26</f>
        <v>21600000</v>
      </c>
      <c r="C30" s="18">
        <v>3619762.8299999996</v>
      </c>
      <c r="D30" s="18">
        <f t="shared" si="1"/>
        <v>-17980237.170000002</v>
      </c>
      <c r="E30" s="19">
        <f t="shared" ref="E30:E32" si="4">IFERROR(+D30/B30*100,0)</f>
        <v>-83.241838750000014</v>
      </c>
    </row>
    <row r="31" spans="1:5" ht="15" customHeight="1" x14ac:dyDescent="0.3">
      <c r="A31" s="17" t="s">
        <v>25</v>
      </c>
      <c r="B31" s="18">
        <f>[4]SCF!C27</f>
        <v>200000</v>
      </c>
      <c r="C31" s="18">
        <v>1975.55</v>
      </c>
      <c r="D31" s="18">
        <f t="shared" si="1"/>
        <v>-198024.45</v>
      </c>
      <c r="E31" s="19">
        <f t="shared" si="4"/>
        <v>-99.012225000000015</v>
      </c>
    </row>
    <row r="32" spans="1:5" x14ac:dyDescent="0.3">
      <c r="A32" s="17" t="s">
        <v>26</v>
      </c>
      <c r="B32" s="18">
        <f>[4]SCF!C28</f>
        <v>5836711</v>
      </c>
      <c r="C32" s="18">
        <v>3701939.97</v>
      </c>
      <c r="D32" s="18">
        <f t="shared" si="1"/>
        <v>-2134771.0299999998</v>
      </c>
      <c r="E32" s="19">
        <f t="shared" si="4"/>
        <v>-36.574896889703808</v>
      </c>
    </row>
    <row r="33" spans="1:5" x14ac:dyDescent="0.3">
      <c r="A33" s="14" t="s">
        <v>27</v>
      </c>
      <c r="B33" s="15">
        <f>[4]SCF!C29</f>
        <v>11259327</v>
      </c>
      <c r="C33" s="15">
        <v>10865960</v>
      </c>
      <c r="D33" s="15">
        <f t="shared" si="1"/>
        <v>-393367</v>
      </c>
      <c r="E33" s="16">
        <f t="shared" si="0"/>
        <v>-3.4936990461330413</v>
      </c>
    </row>
    <row r="34" spans="1:5" ht="15" customHeight="1" x14ac:dyDescent="0.3">
      <c r="A34" s="17" t="s">
        <v>28</v>
      </c>
      <c r="B34" s="18">
        <f>[4]SCF!C30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[4]SCF!C31</f>
        <v>11259327</v>
      </c>
      <c r="C35" s="18">
        <v>10865960</v>
      </c>
      <c r="D35" s="18">
        <f t="shared" si="1"/>
        <v>-393367</v>
      </c>
      <c r="E35" s="19">
        <f t="shared" si="5"/>
        <v>-3.4936990461330413</v>
      </c>
    </row>
    <row r="36" spans="1:5" ht="20.399999999999999" customHeight="1" x14ac:dyDescent="0.3">
      <c r="A36" s="17" t="s">
        <v>30</v>
      </c>
      <c r="B36" s="18">
        <f>[4]SCF!C32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[4]SCF!C34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0</v>
      </c>
      <c r="C40" s="18">
        <v>15820258.85</v>
      </c>
      <c r="D40" s="18">
        <f t="shared" si="1"/>
        <v>15820258.85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[4]SCF!C37</f>
        <v>0</v>
      </c>
      <c r="C41" s="18">
        <v>26787938.630000003</v>
      </c>
      <c r="D41" s="18">
        <f t="shared" si="1"/>
        <v>26787938.630000003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[4]SCF!C38</f>
        <v>1057321075</v>
      </c>
      <c r="C42" s="27">
        <v>498184478.66000015</v>
      </c>
      <c r="D42" s="27">
        <f t="shared" si="1"/>
        <v>-559136596.33999991</v>
      </c>
      <c r="E42" s="28">
        <f t="shared" si="0"/>
        <v>-52.882384505576972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813636409</v>
      </c>
      <c r="C45" s="18">
        <v>320119132.09999996</v>
      </c>
      <c r="D45" s="18">
        <f>C45-B45</f>
        <v>-493517276.90000004</v>
      </c>
      <c r="E45" s="19">
        <f>IFERROR(+D45/B45*100,0)</f>
        <v>-60.655751320981025</v>
      </c>
    </row>
    <row r="46" spans="1:5" ht="15" customHeight="1" x14ac:dyDescent="0.3">
      <c r="A46" s="14" t="s">
        <v>39</v>
      </c>
      <c r="B46" s="15">
        <f>[4]SCF!C42</f>
        <v>88711886</v>
      </c>
      <c r="C46" s="15">
        <v>55679647.219999991</v>
      </c>
      <c r="D46" s="15">
        <f t="shared" ref="D46:D61" si="6">+B46-C46</f>
        <v>33032238.780000009</v>
      </c>
      <c r="E46" s="16">
        <f t="shared" ref="E46" si="7">+D46/B46*100</f>
        <v>37.235414857485964</v>
      </c>
    </row>
    <row r="47" spans="1:5" ht="15" customHeight="1" x14ac:dyDescent="0.3">
      <c r="A47" s="17" t="s">
        <v>40</v>
      </c>
      <c r="B47" s="18">
        <f>[4]SCF!C43</f>
        <v>37466582</v>
      </c>
      <c r="C47" s="18">
        <v>28572220.18</v>
      </c>
      <c r="D47" s="18">
        <f t="shared" si="6"/>
        <v>8894361.8200000003</v>
      </c>
      <c r="E47" s="19">
        <f t="shared" ref="E47:E61" si="8">IFERROR(+D47/B47*100,0)</f>
        <v>23.739453521540877</v>
      </c>
    </row>
    <row r="48" spans="1:5" ht="15" customHeight="1" x14ac:dyDescent="0.3">
      <c r="A48" s="17" t="s">
        <v>41</v>
      </c>
      <c r="B48" s="18">
        <f>[4]SCF!C44</f>
        <v>3763033</v>
      </c>
      <c r="C48" s="18">
        <v>2020146.6400000001</v>
      </c>
      <c r="D48" s="18">
        <f t="shared" si="6"/>
        <v>1742886.3599999999</v>
      </c>
      <c r="E48" s="19">
        <f t="shared" si="8"/>
        <v>46.315999886261956</v>
      </c>
    </row>
    <row r="49" spans="1:5" ht="15" customHeight="1" x14ac:dyDescent="0.3">
      <c r="A49" s="17" t="s">
        <v>42</v>
      </c>
      <c r="B49" s="18">
        <f>[4]SCF!C45</f>
        <v>7716426</v>
      </c>
      <c r="C49" s="18">
        <v>7177016.8300000001</v>
      </c>
      <c r="D49" s="18">
        <f t="shared" si="6"/>
        <v>539409.16999999993</v>
      </c>
      <c r="E49" s="19">
        <f t="shared" si="8"/>
        <v>6.9904016444918922</v>
      </c>
    </row>
    <row r="50" spans="1:5" ht="15" customHeight="1" x14ac:dyDescent="0.3">
      <c r="A50" s="17" t="s">
        <v>43</v>
      </c>
      <c r="B50" s="18">
        <f>[4]SCF!C46</f>
        <v>384550</v>
      </c>
      <c r="C50" s="18">
        <v>202748.55</v>
      </c>
      <c r="D50" s="18">
        <f t="shared" si="6"/>
        <v>181801.45</v>
      </c>
      <c r="E50" s="19">
        <f t="shared" si="8"/>
        <v>47.276413990378366</v>
      </c>
    </row>
    <row r="51" spans="1:5" ht="15" customHeight="1" x14ac:dyDescent="0.3">
      <c r="A51" s="17" t="s">
        <v>44</v>
      </c>
      <c r="B51" s="18">
        <f>[4]SCF!C47</f>
        <v>3572779</v>
      </c>
      <c r="C51" s="18">
        <v>1761933.23</v>
      </c>
      <c r="D51" s="18">
        <f t="shared" si="6"/>
        <v>1810845.77</v>
      </c>
      <c r="E51" s="19">
        <f t="shared" si="8"/>
        <v>50.684516730533844</v>
      </c>
    </row>
    <row r="52" spans="1:5" x14ac:dyDescent="0.3">
      <c r="A52" s="17" t="s">
        <v>45</v>
      </c>
      <c r="B52" s="18">
        <f>[4]SCF!C48</f>
        <v>2742098</v>
      </c>
      <c r="C52" s="18">
        <v>1403434</v>
      </c>
      <c r="D52" s="18">
        <f t="shared" si="6"/>
        <v>1338664</v>
      </c>
      <c r="E52" s="19">
        <f t="shared" si="8"/>
        <v>48.818970000342802</v>
      </c>
    </row>
    <row r="53" spans="1:5" ht="15" customHeight="1" x14ac:dyDescent="0.3">
      <c r="A53" s="17" t="s">
        <v>46</v>
      </c>
      <c r="B53" s="18">
        <f>[4]SCF!C49</f>
        <v>8992560</v>
      </c>
      <c r="C53" s="18">
        <v>3110006.9400000004</v>
      </c>
      <c r="D53" s="18">
        <f t="shared" si="6"/>
        <v>5882553.0599999996</v>
      </c>
      <c r="E53" s="19">
        <f t="shared" si="8"/>
        <v>65.415777709573248</v>
      </c>
    </row>
    <row r="54" spans="1:5" ht="15" customHeight="1" x14ac:dyDescent="0.3">
      <c r="A54" s="17" t="s">
        <v>47</v>
      </c>
      <c r="B54" s="18">
        <f>[4]SCF!C50</f>
        <v>2150473</v>
      </c>
      <c r="C54" s="18">
        <v>696623.83000000007</v>
      </c>
      <c r="D54" s="18">
        <f t="shared" si="6"/>
        <v>1453849.17</v>
      </c>
      <c r="E54" s="19">
        <f t="shared" si="8"/>
        <v>67.60601830388012</v>
      </c>
    </row>
    <row r="55" spans="1:5" ht="15" customHeight="1" x14ac:dyDescent="0.3">
      <c r="A55" s="17" t="s">
        <v>48</v>
      </c>
      <c r="B55" s="18">
        <f>[4]SCF!C51</f>
        <v>984000</v>
      </c>
      <c r="C55" s="18">
        <v>430800</v>
      </c>
      <c r="D55" s="18">
        <f t="shared" si="6"/>
        <v>553200</v>
      </c>
      <c r="E55" s="19">
        <f t="shared" si="8"/>
        <v>56.219512195121958</v>
      </c>
    </row>
    <row r="56" spans="1:5" ht="15" customHeight="1" x14ac:dyDescent="0.3">
      <c r="A56" s="17" t="s">
        <v>49</v>
      </c>
      <c r="B56" s="18">
        <f>[4]SCF!C52</f>
        <v>682800</v>
      </c>
      <c r="C56" s="18">
        <v>298670</v>
      </c>
      <c r="D56" s="18">
        <f t="shared" si="6"/>
        <v>384130</v>
      </c>
      <c r="E56" s="19">
        <f t="shared" si="8"/>
        <v>56.258055067369654</v>
      </c>
    </row>
    <row r="57" spans="1:5" ht="15" customHeight="1" x14ac:dyDescent="0.3">
      <c r="A57" s="17" t="s">
        <v>50</v>
      </c>
      <c r="B57" s="18">
        <f>[4]SCF!C53</f>
        <v>9269000</v>
      </c>
      <c r="C57" s="18">
        <v>7385769.1300000008</v>
      </c>
      <c r="D57" s="18">
        <f t="shared" si="6"/>
        <v>1883230.8699999992</v>
      </c>
      <c r="E57" s="19">
        <f t="shared" si="8"/>
        <v>20.317519365627351</v>
      </c>
    </row>
    <row r="58" spans="1:5" ht="15" customHeight="1" x14ac:dyDescent="0.3">
      <c r="A58" s="17" t="s">
        <v>51</v>
      </c>
      <c r="B58" s="18">
        <f>[4]SCF!C54</f>
        <v>3968000</v>
      </c>
      <c r="C58" s="18">
        <v>499700</v>
      </c>
      <c r="D58" s="18">
        <f t="shared" si="6"/>
        <v>3468300</v>
      </c>
      <c r="E58" s="19">
        <f t="shared" si="8"/>
        <v>87.406754032258064</v>
      </c>
    </row>
    <row r="59" spans="1:5" ht="15" customHeight="1" x14ac:dyDescent="0.3">
      <c r="A59" s="17" t="s">
        <v>52</v>
      </c>
      <c r="B59" s="18">
        <f>[4]SCF!C55</f>
        <v>5190100</v>
      </c>
      <c r="C59" s="18">
        <v>587340</v>
      </c>
      <c r="D59" s="18">
        <f t="shared" si="6"/>
        <v>4602760</v>
      </c>
      <c r="E59" s="19">
        <f t="shared" si="8"/>
        <v>88.683455039401935</v>
      </c>
    </row>
    <row r="60" spans="1:5" ht="15" customHeight="1" x14ac:dyDescent="0.3">
      <c r="A60" s="17" t="s">
        <v>53</v>
      </c>
      <c r="B60" s="18">
        <f>[4]SCF!C56</f>
        <v>267485</v>
      </c>
      <c r="C60" s="18">
        <v>28200</v>
      </c>
      <c r="D60" s="18">
        <f t="shared" si="6"/>
        <v>239285</v>
      </c>
      <c r="E60" s="19">
        <f t="shared" si="8"/>
        <v>89.457352748752257</v>
      </c>
    </row>
    <row r="61" spans="1:5" ht="15" customHeight="1" x14ac:dyDescent="0.3">
      <c r="A61" s="17" t="s">
        <v>54</v>
      </c>
      <c r="B61" s="18">
        <f>[4]SCF!C57</f>
        <v>1562000</v>
      </c>
      <c r="C61" s="18">
        <v>1505037.89</v>
      </c>
      <c r="D61" s="18">
        <f t="shared" si="6"/>
        <v>56962.110000000102</v>
      </c>
      <c r="E61" s="19">
        <f t="shared" si="8"/>
        <v>3.6467419974391873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0</v>
      </c>
      <c r="C63" s="18">
        <v>3063816</v>
      </c>
      <c r="D63" s="18">
        <f t="shared" ref="D63:D67" si="9">C63-B63</f>
        <v>3063816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[4]SCF!C61</f>
        <v>7659540</v>
      </c>
      <c r="C64" s="18">
        <v>5025267.25</v>
      </c>
      <c r="D64" s="18">
        <f t="shared" si="9"/>
        <v>-2634272.75</v>
      </c>
      <c r="E64" s="19">
        <f t="shared" si="10"/>
        <v>-34.392049000331617</v>
      </c>
    </row>
    <row r="65" spans="1:5" ht="15" customHeight="1" x14ac:dyDescent="0.3">
      <c r="A65" s="24" t="s">
        <v>58</v>
      </c>
      <c r="B65" s="18">
        <f>[4]SCF!C62</f>
        <v>13349514</v>
      </c>
      <c r="C65" s="18">
        <v>3326352.63</v>
      </c>
      <c r="D65" s="18">
        <f t="shared" si="9"/>
        <v>-10023161.370000001</v>
      </c>
      <c r="E65" s="19">
        <f t="shared" si="10"/>
        <v>-75.082593793302138</v>
      </c>
    </row>
    <row r="66" spans="1:5" ht="15" customHeight="1" x14ac:dyDescent="0.3">
      <c r="A66" s="24" t="s">
        <v>59</v>
      </c>
      <c r="B66" s="18">
        <f>[4]SCF!C63</f>
        <v>7489608</v>
      </c>
      <c r="C66" s="18">
        <v>624134</v>
      </c>
      <c r="D66" s="18">
        <f t="shared" si="9"/>
        <v>-6865474</v>
      </c>
      <c r="E66" s="19">
        <f t="shared" si="10"/>
        <v>-91.666666666666657</v>
      </c>
    </row>
    <row r="67" spans="1:5" ht="15" customHeight="1" x14ac:dyDescent="0.3">
      <c r="A67" s="24" t="s">
        <v>60</v>
      </c>
      <c r="B67" s="18">
        <f>[4]SCF!C64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28498662</v>
      </c>
      <c r="C68" s="31">
        <v>12039569.879999999</v>
      </c>
      <c r="D68" s="31">
        <f t="shared" ref="D68" si="11">+C68-B68</f>
        <v>-16459092.120000001</v>
      </c>
      <c r="E68" s="32">
        <f t="shared" ref="E68" si="12">+D68/B68*100</f>
        <v>-57.753911815228385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7582062</v>
      </c>
      <c r="C70" s="15">
        <v>3482009.2800000003</v>
      </c>
      <c r="D70" s="15">
        <f t="shared" ref="D70:D82" si="13">+C70-B70</f>
        <v>-4100052.7199999997</v>
      </c>
      <c r="E70" s="16">
        <f t="shared" ref="E70:E82" si="14">+D70/B70*100</f>
        <v>-54.075694975852208</v>
      </c>
    </row>
    <row r="71" spans="1:5" ht="15" customHeight="1" x14ac:dyDescent="0.3">
      <c r="A71" s="17" t="s">
        <v>14</v>
      </c>
      <c r="B71" s="18">
        <f>[4]SCF!C68</f>
        <v>6067692</v>
      </c>
      <c r="C71" s="18">
        <v>3406157.01</v>
      </c>
      <c r="D71" s="18">
        <f t="shared" si="13"/>
        <v>-2661534.9900000002</v>
      </c>
      <c r="E71" s="19">
        <f t="shared" ref="E71:E81" si="15">IFERROR(+D71/B71*100,0)</f>
        <v>-43.864042373937245</v>
      </c>
    </row>
    <row r="72" spans="1:5" ht="15" customHeight="1" x14ac:dyDescent="0.3">
      <c r="A72" s="17" t="s">
        <v>15</v>
      </c>
      <c r="B72" s="18">
        <f>[4]SCF!C69</f>
        <v>57852</v>
      </c>
      <c r="C72" s="18">
        <v>37503.11</v>
      </c>
      <c r="D72" s="18">
        <f t="shared" si="13"/>
        <v>-20348.89</v>
      </c>
      <c r="E72" s="19">
        <f t="shared" si="15"/>
        <v>-35.174047569660509</v>
      </c>
    </row>
    <row r="73" spans="1:5" ht="15" customHeight="1" x14ac:dyDescent="0.3">
      <c r="A73" s="17" t="s">
        <v>16</v>
      </c>
      <c r="B73" s="18">
        <f>[4]SCF!C70</f>
        <v>0</v>
      </c>
      <c r="C73" s="18">
        <v>1184.93</v>
      </c>
      <c r="D73" s="18">
        <f t="shared" si="13"/>
        <v>1184.93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20782.239999999998</v>
      </c>
      <c r="D74" s="18">
        <f t="shared" si="13"/>
        <v>20782.239999999998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1456518</v>
      </c>
      <c r="C75" s="18">
        <v>16381.990000000002</v>
      </c>
      <c r="D75" s="18">
        <f t="shared" si="13"/>
        <v>-1440136.01</v>
      </c>
      <c r="E75" s="19">
        <f t="shared" si="15"/>
        <v>-98.875263470825629</v>
      </c>
    </row>
    <row r="76" spans="1:5" ht="15" customHeight="1" x14ac:dyDescent="0.3">
      <c r="A76" s="17" t="s">
        <v>19</v>
      </c>
      <c r="B76" s="18">
        <f>[4]SCF!C73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[4]SCF!C74</f>
        <v>3345228</v>
      </c>
      <c r="C77" s="18">
        <v>767867.46</v>
      </c>
      <c r="D77" s="18">
        <f t="shared" ref="D77:D81" si="16">C77-B77</f>
        <v>-2577360.54</v>
      </c>
      <c r="E77" s="19">
        <f t="shared" si="15"/>
        <v>-77.045885661605126</v>
      </c>
    </row>
    <row r="78" spans="1:5" x14ac:dyDescent="0.3">
      <c r="A78" s="24" t="s">
        <v>66</v>
      </c>
      <c r="B78" s="18">
        <f>[4]SCF!C75</f>
        <v>6922816</v>
      </c>
      <c r="C78" s="18">
        <v>1130494.68</v>
      </c>
      <c r="D78" s="18">
        <f t="shared" si="16"/>
        <v>-5792321.3200000003</v>
      </c>
      <c r="E78" s="19">
        <f t="shared" si="15"/>
        <v>-83.670016941082935</v>
      </c>
    </row>
    <row r="79" spans="1:5" ht="15" customHeight="1" x14ac:dyDescent="0.3">
      <c r="A79" s="24" t="s">
        <v>67</v>
      </c>
      <c r="B79" s="18">
        <f>[4]SCF!C76</f>
        <v>12123140</v>
      </c>
      <c r="C79" s="18">
        <v>587046.94999999995</v>
      </c>
      <c r="D79" s="18">
        <f t="shared" si="16"/>
        <v>-11536093.050000001</v>
      </c>
      <c r="E79" s="19">
        <f t="shared" si="15"/>
        <v>-95.157632840996641</v>
      </c>
    </row>
    <row r="80" spans="1:5" x14ac:dyDescent="0.3">
      <c r="A80" s="24" t="s">
        <v>68</v>
      </c>
      <c r="B80" s="18">
        <f>[4]SCF!C77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[4]SCF!C78</f>
        <v>8528195</v>
      </c>
      <c r="C81" s="18">
        <v>872795.63999999978</v>
      </c>
      <c r="D81" s="18">
        <f t="shared" si="16"/>
        <v>-7655399.3600000003</v>
      </c>
      <c r="E81" s="19">
        <f t="shared" si="15"/>
        <v>-89.765763564271225</v>
      </c>
    </row>
    <row r="82" spans="1:5" ht="15" customHeight="1" x14ac:dyDescent="0.3">
      <c r="A82" s="30" t="s">
        <v>70</v>
      </c>
      <c r="B82" s="15">
        <f>+B70+B77+B78+B79+B80+B81</f>
        <v>38501441</v>
      </c>
      <c r="C82" s="31">
        <v>6840214.0099999998</v>
      </c>
      <c r="D82" s="31">
        <f t="shared" si="13"/>
        <v>-31661226.990000002</v>
      </c>
      <c r="E82" s="32">
        <f t="shared" si="14"/>
        <v>-82.233875324302801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[4]SCF!C82</f>
        <v>77437989</v>
      </c>
      <c r="C85" s="18">
        <v>25056947</v>
      </c>
      <c r="D85" s="18">
        <f t="shared" si="17"/>
        <v>-52381042</v>
      </c>
      <c r="E85" s="19">
        <f t="shared" si="18"/>
        <v>-67.642564943157296</v>
      </c>
    </row>
    <row r="86" spans="1:5" ht="15" customHeight="1" x14ac:dyDescent="0.3">
      <c r="A86" s="24" t="s">
        <v>74</v>
      </c>
      <c r="B86" s="18">
        <f>[4]SCF!C83</f>
        <v>20071850</v>
      </c>
      <c r="C86" s="18">
        <v>0</v>
      </c>
      <c r="D86" s="18">
        <f t="shared" si="17"/>
        <v>-20071850</v>
      </c>
      <c r="E86" s="19">
        <f t="shared" si="18"/>
        <v>-100</v>
      </c>
    </row>
    <row r="87" spans="1:5" ht="15" customHeight="1" x14ac:dyDescent="0.3">
      <c r="A87" s="30" t="s">
        <v>75</v>
      </c>
      <c r="B87" s="33">
        <f>+B84+B85+B86</f>
        <v>97509839</v>
      </c>
      <c r="C87" s="31">
        <v>25056947</v>
      </c>
      <c r="D87" s="31">
        <f t="shared" si="17"/>
        <v>-72452892</v>
      </c>
      <c r="E87" s="32">
        <f>+D87/B87*100</f>
        <v>-74.303160320057543</v>
      </c>
    </row>
    <row r="88" spans="1:5" ht="18" customHeight="1" x14ac:dyDescent="0.3">
      <c r="A88" s="25" t="s">
        <v>76</v>
      </c>
      <c r="B88" s="27">
        <f>+B45+B46+B68+B82+B87</f>
        <v>1066858237</v>
      </c>
      <c r="C88" s="27">
        <v>419735510.20999992</v>
      </c>
      <c r="D88" s="27">
        <f t="shared" si="17"/>
        <v>-647122726.79000008</v>
      </c>
      <c r="E88" s="28">
        <f>+D88/B88*100</f>
        <v>-60.656861834774411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0</v>
      </c>
      <c r="C91" s="18">
        <v>13772446.540000003</v>
      </c>
      <c r="D91" s="18">
        <f t="shared" ref="D91:D98" si="19">+C91-B91</f>
        <v>13772446.540000003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[4]SCF!C89</f>
        <v>0</v>
      </c>
      <c r="C92" s="18">
        <v>38715897.979999997</v>
      </c>
      <c r="D92" s="18">
        <f t="shared" si="19"/>
        <v>38715897.979999997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[4]SCF!C90</f>
        <v>15288432</v>
      </c>
      <c r="C93" s="18">
        <v>3402308.85</v>
      </c>
      <c r="D93" s="18">
        <f t="shared" si="19"/>
        <v>-11886123.15</v>
      </c>
      <c r="E93" s="19">
        <f t="shared" si="20"/>
        <v>-77.745861380683124</v>
      </c>
    </row>
    <row r="94" spans="1:5" ht="15" customHeight="1" x14ac:dyDescent="0.3">
      <c r="A94" s="24" t="s">
        <v>81</v>
      </c>
      <c r="B94" s="18">
        <f>[4]SCF!C91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[4]SCF!C92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[4]SCF!C93</f>
        <v>0</v>
      </c>
      <c r="C96" s="18">
        <v>2371373.2000000002</v>
      </c>
      <c r="D96" s="18">
        <f t="shared" si="19"/>
        <v>2371373.2000000002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0</v>
      </c>
      <c r="C97" s="18">
        <v>19340453.589999996</v>
      </c>
      <c r="D97" s="18">
        <f t="shared" si="19"/>
        <v>19340453.589999996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15288432</v>
      </c>
      <c r="C98" s="31">
        <v>77602480.159999996</v>
      </c>
      <c r="D98" s="31">
        <f t="shared" si="19"/>
        <v>62314048.159999996</v>
      </c>
      <c r="E98" s="32">
        <f t="shared" ref="E98" si="21">+D98/B98*100</f>
        <v>407.5895301754947</v>
      </c>
    </row>
    <row r="99" spans="1:5" ht="15" customHeight="1" x14ac:dyDescent="0.3">
      <c r="A99" s="34" t="s">
        <v>86</v>
      </c>
      <c r="B99" s="35">
        <f>+B42-B88-B98</f>
        <v>-24825594</v>
      </c>
      <c r="C99" s="36">
        <v>846488.29000023007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51377075</v>
      </c>
      <c r="C100" s="18">
        <v>51373775.030000001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26551481</v>
      </c>
      <c r="C101" s="36">
        <v>52220263.320000231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1"/>
  <sheetViews>
    <sheetView showGridLines="0" zoomScaleNormal="100" workbookViewId="0">
      <selection activeCell="H24" sqref="H24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MOPRECO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+[5]SCF!$C$2</f>
        <v>MOPRECO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[5]SCF!C12</f>
        <v>544163105</v>
      </c>
      <c r="C16" s="15">
        <v>219673508.91</v>
      </c>
      <c r="D16" s="15">
        <f>+C16-B16</f>
        <v>-324489596.09000003</v>
      </c>
      <c r="E16" s="16">
        <f t="shared" ref="E16:E42" si="0">+D16/B16*100</f>
        <v>-59.630943940971527</v>
      </c>
    </row>
    <row r="17" spans="1:5" ht="15" customHeight="1" x14ac:dyDescent="0.3">
      <c r="A17" s="17" t="s">
        <v>11</v>
      </c>
      <c r="B17" s="18">
        <f>[5]SCF!C13</f>
        <v>514849254</v>
      </c>
      <c r="C17" s="18">
        <v>209349292.11000001</v>
      </c>
      <c r="D17" s="18">
        <f t="shared" ref="D17:D42" si="1">+C17-B17</f>
        <v>-305499961.88999999</v>
      </c>
      <c r="E17" s="19">
        <f t="shared" ref="E17:E18" si="2">IFERROR(+D17/B17*100,0)</f>
        <v>-59.337749742568334</v>
      </c>
    </row>
    <row r="18" spans="1:5" ht="15" customHeight="1" x14ac:dyDescent="0.3">
      <c r="A18" s="17" t="s">
        <v>12</v>
      </c>
      <c r="B18" s="18">
        <f>[5]SCF!C14</f>
        <v>13510385</v>
      </c>
      <c r="C18" s="18">
        <v>6515990.6400000006</v>
      </c>
      <c r="D18" s="18">
        <f t="shared" si="1"/>
        <v>-6994394.3599999994</v>
      </c>
      <c r="E18" s="19">
        <f t="shared" si="2"/>
        <v>-51.770503653300771</v>
      </c>
    </row>
    <row r="19" spans="1:5" ht="15" customHeight="1" x14ac:dyDescent="0.3">
      <c r="A19" s="20" t="s">
        <v>13</v>
      </c>
      <c r="B19" s="15">
        <f>[5]SCF!C15</f>
        <v>5653858</v>
      </c>
      <c r="C19" s="21">
        <v>3808226.16</v>
      </c>
      <c r="D19" s="21">
        <f t="shared" si="1"/>
        <v>-1845631.8399999999</v>
      </c>
      <c r="E19" s="22">
        <f t="shared" si="0"/>
        <v>-32.643760066135371</v>
      </c>
    </row>
    <row r="20" spans="1:5" ht="15" customHeight="1" x14ac:dyDescent="0.3">
      <c r="A20" s="23"/>
      <c r="B20" s="18">
        <f>[5]SCF!C16</f>
        <v>5653858</v>
      </c>
      <c r="C20" s="18">
        <v>3808226.16</v>
      </c>
      <c r="D20" s="18">
        <f t="shared" si="1"/>
        <v>-1845631.8399999999</v>
      </c>
      <c r="E20" s="19">
        <f t="shared" ref="E20:E28" si="3">IFERROR(+D20/B20*100,0)</f>
        <v>-32.643760066135371</v>
      </c>
    </row>
    <row r="21" spans="1:5" ht="15" customHeight="1" x14ac:dyDescent="0.3">
      <c r="A21" s="23" t="s">
        <v>15</v>
      </c>
      <c r="B21" s="18">
        <f>[5]SCF!C17</f>
        <v>0</v>
      </c>
      <c r="C21" s="18">
        <v>0</v>
      </c>
      <c r="D21" s="18">
        <f t="shared" si="1"/>
        <v>0</v>
      </c>
      <c r="E21" s="19">
        <f t="shared" si="3"/>
        <v>0</v>
      </c>
    </row>
    <row r="22" spans="1:5" ht="15" customHeight="1" x14ac:dyDescent="0.3">
      <c r="A22" s="23" t="s">
        <v>16</v>
      </c>
      <c r="B22" s="18">
        <f>[5]SCF!C18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[5]SCF!C19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[5]SCF!C20</f>
        <v>0</v>
      </c>
      <c r="C24" s="18">
        <v>0</v>
      </c>
      <c r="D24" s="18">
        <f t="shared" si="1"/>
        <v>0</v>
      </c>
      <c r="E24" s="19">
        <f t="shared" si="3"/>
        <v>0</v>
      </c>
    </row>
    <row r="25" spans="1:5" ht="15" customHeight="1" x14ac:dyDescent="0.3">
      <c r="A25" s="23" t="s">
        <v>19</v>
      </c>
      <c r="B25" s="18">
        <f>[5]SCF!C21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[5]SCF!C22</f>
        <v>2494498</v>
      </c>
      <c r="C26" s="18">
        <v>0</v>
      </c>
      <c r="D26" s="18">
        <f t="shared" si="1"/>
        <v>-2494498</v>
      </c>
      <c r="E26" s="19">
        <f t="shared" si="3"/>
        <v>-100</v>
      </c>
    </row>
    <row r="27" spans="1:5" ht="15" customHeight="1" x14ac:dyDescent="0.3">
      <c r="A27" s="17" t="s">
        <v>21</v>
      </c>
      <c r="B27" s="18">
        <f>[5]SCF!C23</f>
        <v>7655110</v>
      </c>
      <c r="C27" s="18">
        <v>0</v>
      </c>
      <c r="D27" s="18">
        <f t="shared" si="1"/>
        <v>-7655110</v>
      </c>
      <c r="E27" s="19">
        <f t="shared" si="3"/>
        <v>-100</v>
      </c>
    </row>
    <row r="28" spans="1:5" ht="15" customHeight="1" x14ac:dyDescent="0.3">
      <c r="A28" s="17" t="s">
        <v>22</v>
      </c>
      <c r="B28" s="18">
        <f>[5]SCF!C24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[5]SCF!C25</f>
        <v>8757509</v>
      </c>
      <c r="C29" s="15">
        <v>3991206.45</v>
      </c>
      <c r="D29" s="15">
        <f t="shared" si="1"/>
        <v>-4766302.55</v>
      </c>
      <c r="E29" s="16">
        <f t="shared" si="0"/>
        <v>-54.425322885765802</v>
      </c>
    </row>
    <row r="30" spans="1:5" ht="15" customHeight="1" x14ac:dyDescent="0.3">
      <c r="A30" s="17" t="s">
        <v>24</v>
      </c>
      <c r="B30" s="18">
        <f>[5]SCF!C26</f>
        <v>6159639</v>
      </c>
      <c r="C30" s="18">
        <v>3042190.7</v>
      </c>
      <c r="D30" s="18">
        <f t="shared" si="1"/>
        <v>-3117448.3</v>
      </c>
      <c r="E30" s="19">
        <f t="shared" ref="E30:E32" si="4">IFERROR(+D30/B30*100,0)</f>
        <v>-50.610892943563734</v>
      </c>
    </row>
    <row r="31" spans="1:5" ht="15" customHeight="1" x14ac:dyDescent="0.3">
      <c r="A31" s="17" t="s">
        <v>25</v>
      </c>
      <c r="B31" s="18">
        <f>[5]SCF!C27</f>
        <v>127438</v>
      </c>
      <c r="C31" s="18">
        <v>202438.57999999996</v>
      </c>
      <c r="D31" s="18">
        <f t="shared" si="1"/>
        <v>75000.579999999958</v>
      </c>
      <c r="E31" s="19">
        <f t="shared" si="4"/>
        <v>58.852602834319399</v>
      </c>
    </row>
    <row r="32" spans="1:5" x14ac:dyDescent="0.3">
      <c r="A32" s="17" t="s">
        <v>26</v>
      </c>
      <c r="B32" s="18">
        <f>[5]SCF!C28</f>
        <v>2470432</v>
      </c>
      <c r="C32" s="18">
        <v>746577.17</v>
      </c>
      <c r="D32" s="18">
        <f t="shared" si="1"/>
        <v>-1723854.83</v>
      </c>
      <c r="E32" s="19">
        <f t="shared" si="4"/>
        <v>-69.779489174363036</v>
      </c>
    </row>
    <row r="33" spans="1:5" x14ac:dyDescent="0.3">
      <c r="A33" s="14" t="s">
        <v>27</v>
      </c>
      <c r="B33" s="15">
        <f>[5]SCF!C29</f>
        <v>25044340</v>
      </c>
      <c r="C33" s="15">
        <v>0</v>
      </c>
      <c r="D33" s="15">
        <f t="shared" si="1"/>
        <v>-25044340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[5]SCF!C30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[5]SCF!C31</f>
        <v>25044340</v>
      </c>
      <c r="C35" s="18">
        <v>0</v>
      </c>
      <c r="D35" s="18">
        <f t="shared" si="1"/>
        <v>-25044340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[5]SCF!C32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[5]SCF!C34</f>
        <v>60000000</v>
      </c>
      <c r="C38" s="18">
        <v>0</v>
      </c>
      <c r="D38" s="18">
        <f t="shared" si="1"/>
        <v>-60000000</v>
      </c>
      <c r="E38" s="19">
        <f t="shared" si="5"/>
        <v>-100</v>
      </c>
    </row>
    <row r="39" spans="1:5" ht="15" customHeight="1" x14ac:dyDescent="0.3">
      <c r="A39" s="24" t="s">
        <v>33</v>
      </c>
      <c r="B39" s="18">
        <f>[5]SCF!C35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[5]SCF!C36</f>
        <v>0</v>
      </c>
      <c r="C40" s="18">
        <v>-3600000</v>
      </c>
      <c r="D40" s="18">
        <f t="shared" si="1"/>
        <v>-3600000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[5]SCF!C37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[5]SCF!C38</f>
        <v>637964954</v>
      </c>
      <c r="C42" s="27">
        <v>220064715.35999998</v>
      </c>
      <c r="D42" s="27">
        <f t="shared" si="1"/>
        <v>-417900238.63999999</v>
      </c>
      <c r="E42" s="28">
        <f t="shared" si="0"/>
        <v>-65.505203071076537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[5]SCF!C41</f>
        <v>442128502</v>
      </c>
      <c r="C45" s="18">
        <v>173946994.77000001</v>
      </c>
      <c r="D45" s="18">
        <f>C45-B45</f>
        <v>-268181507.22999999</v>
      </c>
      <c r="E45" s="19">
        <f>IFERROR(+D45/B45*100,0)</f>
        <v>-60.656914452893609</v>
      </c>
    </row>
    <row r="46" spans="1:5" ht="15" customHeight="1" x14ac:dyDescent="0.3">
      <c r="A46" s="14" t="s">
        <v>39</v>
      </c>
      <c r="B46" s="15">
        <f>[5]SCF!C42</f>
        <v>65808137</v>
      </c>
      <c r="C46" s="15">
        <v>27987255.100000005</v>
      </c>
      <c r="D46" s="15">
        <f t="shared" ref="D46:D61" si="6">+B46-C46</f>
        <v>37820881.899999991</v>
      </c>
      <c r="E46" s="16">
        <f t="shared" ref="E46" si="7">+D46/B46*100</f>
        <v>57.471436852862126</v>
      </c>
    </row>
    <row r="47" spans="1:5" ht="15" customHeight="1" x14ac:dyDescent="0.3">
      <c r="A47" s="17" t="s">
        <v>40</v>
      </c>
      <c r="B47" s="18">
        <f>[5]SCF!C43</f>
        <v>33696852</v>
      </c>
      <c r="C47" s="18">
        <v>13569270.200000001</v>
      </c>
      <c r="D47" s="18">
        <f t="shared" si="6"/>
        <v>20127581.799999997</v>
      </c>
      <c r="E47" s="19">
        <f t="shared" ref="E47:E61" si="8">IFERROR(+D47/B47*100,0)</f>
        <v>59.731341669542296</v>
      </c>
    </row>
    <row r="48" spans="1:5" ht="15" customHeight="1" x14ac:dyDescent="0.3">
      <c r="A48" s="17" t="s">
        <v>41</v>
      </c>
      <c r="B48" s="18">
        <f>[5]SCF!C44</f>
        <v>3097925</v>
      </c>
      <c r="C48" s="18">
        <v>1946996.0799999996</v>
      </c>
      <c r="D48" s="18">
        <f t="shared" si="6"/>
        <v>1150928.9200000004</v>
      </c>
      <c r="E48" s="19">
        <f t="shared" si="8"/>
        <v>37.151606962725062</v>
      </c>
    </row>
    <row r="49" spans="1:5" ht="15" customHeight="1" x14ac:dyDescent="0.3">
      <c r="A49" s="17" t="s">
        <v>42</v>
      </c>
      <c r="B49" s="18">
        <f>[5]SCF!C45</f>
        <v>6827550</v>
      </c>
      <c r="C49" s="18">
        <v>3298265.71</v>
      </c>
      <c r="D49" s="18">
        <f t="shared" si="6"/>
        <v>3529284.29</v>
      </c>
      <c r="E49" s="19">
        <f t="shared" si="8"/>
        <v>51.691811704051972</v>
      </c>
    </row>
    <row r="50" spans="1:5" ht="15" customHeight="1" x14ac:dyDescent="0.3">
      <c r="A50" s="17" t="s">
        <v>43</v>
      </c>
      <c r="B50" s="18">
        <f>[5]SCF!C46</f>
        <v>577405</v>
      </c>
      <c r="C50" s="18">
        <v>401249.49</v>
      </c>
      <c r="D50" s="18">
        <f t="shared" si="6"/>
        <v>176155.51</v>
      </c>
      <c r="E50" s="19">
        <f t="shared" si="8"/>
        <v>30.508137269334352</v>
      </c>
    </row>
    <row r="51" spans="1:5" ht="15" customHeight="1" x14ac:dyDescent="0.3">
      <c r="A51" s="17" t="s">
        <v>44</v>
      </c>
      <c r="B51" s="18">
        <f>[5]SCF!C47</f>
        <v>844461</v>
      </c>
      <c r="C51" s="18">
        <v>1319655.75</v>
      </c>
      <c r="D51" s="18">
        <f t="shared" si="6"/>
        <v>-475194.75</v>
      </c>
      <c r="E51" s="19">
        <f t="shared" si="8"/>
        <v>-56.271959273430042</v>
      </c>
    </row>
    <row r="52" spans="1:5" x14ac:dyDescent="0.3">
      <c r="A52" s="17" t="s">
        <v>45</v>
      </c>
      <c r="B52" s="18">
        <f>[5]SCF!C48</f>
        <v>2737716</v>
      </c>
      <c r="C52" s="18">
        <v>834169.1</v>
      </c>
      <c r="D52" s="18">
        <f t="shared" si="6"/>
        <v>1903546.9</v>
      </c>
      <c r="E52" s="19">
        <f t="shared" si="8"/>
        <v>69.530473577244678</v>
      </c>
    </row>
    <row r="53" spans="1:5" ht="15" customHeight="1" x14ac:dyDescent="0.3">
      <c r="A53" s="17" t="s">
        <v>46</v>
      </c>
      <c r="B53" s="18">
        <f>[5]SCF!C49</f>
        <v>3034294</v>
      </c>
      <c r="C53" s="18">
        <v>1699002.03</v>
      </c>
      <c r="D53" s="18">
        <f t="shared" si="6"/>
        <v>1335291.97</v>
      </c>
      <c r="E53" s="19">
        <f t="shared" si="8"/>
        <v>44.006677335815183</v>
      </c>
    </row>
    <row r="54" spans="1:5" ht="15" customHeight="1" x14ac:dyDescent="0.3">
      <c r="A54" s="17" t="s">
        <v>47</v>
      </c>
      <c r="B54" s="18">
        <f>[5]SCF!C50</f>
        <v>2644500</v>
      </c>
      <c r="C54" s="18">
        <v>709194.34</v>
      </c>
      <c r="D54" s="18">
        <f t="shared" si="6"/>
        <v>1935305.6600000001</v>
      </c>
      <c r="E54" s="19">
        <f t="shared" si="8"/>
        <v>73.182290035923629</v>
      </c>
    </row>
    <row r="55" spans="1:5" ht="15" customHeight="1" x14ac:dyDescent="0.3">
      <c r="A55" s="17" t="s">
        <v>48</v>
      </c>
      <c r="B55" s="18">
        <f>[5]SCF!C51</f>
        <v>2736000</v>
      </c>
      <c r="C55" s="18">
        <v>1082805</v>
      </c>
      <c r="D55" s="18">
        <f t="shared" si="6"/>
        <v>1653195</v>
      </c>
      <c r="E55" s="19">
        <f t="shared" si="8"/>
        <v>60.423793859649123</v>
      </c>
    </row>
    <row r="56" spans="1:5" ht="15" customHeight="1" x14ac:dyDescent="0.3">
      <c r="A56" s="17" t="s">
        <v>49</v>
      </c>
      <c r="B56" s="18">
        <f>[5]SCF!C52</f>
        <v>2052000</v>
      </c>
      <c r="C56" s="18">
        <v>954211</v>
      </c>
      <c r="D56" s="18">
        <f t="shared" si="6"/>
        <v>1097789</v>
      </c>
      <c r="E56" s="19">
        <f t="shared" si="8"/>
        <v>53.498489278752437</v>
      </c>
    </row>
    <row r="57" spans="1:5" ht="15" customHeight="1" x14ac:dyDescent="0.3">
      <c r="A57" s="17" t="s">
        <v>50</v>
      </c>
      <c r="B57" s="18">
        <f>[5]SCF!C53</f>
        <v>1287500</v>
      </c>
      <c r="C57" s="18">
        <v>241176</v>
      </c>
      <c r="D57" s="18">
        <f t="shared" si="6"/>
        <v>1046324</v>
      </c>
      <c r="E57" s="19">
        <f t="shared" si="8"/>
        <v>81.267883495145625</v>
      </c>
    </row>
    <row r="58" spans="1:5" ht="15" customHeight="1" x14ac:dyDescent="0.3">
      <c r="A58" s="17" t="s">
        <v>51</v>
      </c>
      <c r="B58" s="18">
        <f>[5]SCF!C54</f>
        <v>1555882</v>
      </c>
      <c r="C58" s="18">
        <v>811663.91</v>
      </c>
      <c r="D58" s="18">
        <f t="shared" si="6"/>
        <v>744218.09</v>
      </c>
      <c r="E58" s="19">
        <f t="shared" si="8"/>
        <v>47.832553496987558</v>
      </c>
    </row>
    <row r="59" spans="1:5" ht="15" customHeight="1" x14ac:dyDescent="0.3">
      <c r="A59" s="17" t="s">
        <v>52</v>
      </c>
      <c r="B59" s="18">
        <f>[5]SCF!C55</f>
        <v>2890600</v>
      </c>
      <c r="C59" s="18">
        <v>669280.35</v>
      </c>
      <c r="D59" s="18">
        <f t="shared" si="6"/>
        <v>2221319.65</v>
      </c>
      <c r="E59" s="19">
        <f t="shared" si="8"/>
        <v>76.846317373555664</v>
      </c>
    </row>
    <row r="60" spans="1:5" ht="15" customHeight="1" x14ac:dyDescent="0.3">
      <c r="A60" s="17" t="s">
        <v>53</v>
      </c>
      <c r="B60" s="18">
        <f>[5]SCF!C56</f>
        <v>184452</v>
      </c>
      <c r="C60" s="18">
        <v>57935.35</v>
      </c>
      <c r="D60" s="18">
        <f t="shared" si="6"/>
        <v>126516.65</v>
      </c>
      <c r="E60" s="19">
        <f t="shared" si="8"/>
        <v>68.590554724264308</v>
      </c>
    </row>
    <row r="61" spans="1:5" ht="15" customHeight="1" x14ac:dyDescent="0.3">
      <c r="A61" s="17" t="s">
        <v>54</v>
      </c>
      <c r="B61" s="18">
        <f>[5]SCF!C57</f>
        <v>1641000</v>
      </c>
      <c r="C61" s="18">
        <v>392380.79000000004</v>
      </c>
      <c r="D61" s="18">
        <f t="shared" si="6"/>
        <v>1248619.21</v>
      </c>
      <c r="E61" s="19">
        <f t="shared" si="8"/>
        <v>76.088921998781231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[5]SCF!C60</f>
        <v>1750745</v>
      </c>
      <c r="C63" s="18">
        <v>1716336.2</v>
      </c>
      <c r="D63" s="18">
        <f t="shared" ref="D63:D67" si="9">C63-B63</f>
        <v>-34408.800000000047</v>
      </c>
      <c r="E63" s="19">
        <f t="shared" ref="E63:E67" si="10">IFERROR(+D63/B63*100,0)</f>
        <v>-1.9653804523217286</v>
      </c>
    </row>
    <row r="64" spans="1:5" x14ac:dyDescent="0.3">
      <c r="A64" s="24" t="s">
        <v>57</v>
      </c>
      <c r="B64" s="18">
        <f>[5]SCF!C61</f>
        <v>5092688</v>
      </c>
      <c r="C64" s="18">
        <v>0</v>
      </c>
      <c r="D64" s="18">
        <f t="shared" si="9"/>
        <v>-5092688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[5]SCF!C62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[5]SCF!C63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[5]SCF!C64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6843433</v>
      </c>
      <c r="C68" s="31">
        <v>1716336.2</v>
      </c>
      <c r="D68" s="31">
        <f t="shared" ref="D68" si="11">+C68-B68</f>
        <v>-5127096.8</v>
      </c>
      <c r="E68" s="32">
        <f t="shared" ref="E68" si="12">+D68/B68*100</f>
        <v>-74.919953187238036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[5]SCF!C67</f>
        <v>5653858</v>
      </c>
      <c r="C70" s="15">
        <v>2700038.5900000003</v>
      </c>
      <c r="D70" s="15">
        <f t="shared" ref="D70:D82" si="13">+C70-B70</f>
        <v>-2953819.4099999997</v>
      </c>
      <c r="E70" s="16">
        <f t="shared" ref="E70:E82" si="14">+D70/B70*100</f>
        <v>-52.244315474495465</v>
      </c>
    </row>
    <row r="71" spans="1:5" ht="15" customHeight="1" x14ac:dyDescent="0.3">
      <c r="A71" s="17" t="s">
        <v>14</v>
      </c>
      <c r="B71" s="18">
        <f>[5]SCF!C68</f>
        <v>5653858</v>
      </c>
      <c r="C71" s="18">
        <v>2178552.7800000003</v>
      </c>
      <c r="D71" s="18">
        <f t="shared" si="13"/>
        <v>-3475305.2199999997</v>
      </c>
      <c r="E71" s="19">
        <f t="shared" ref="E71:E81" si="15">IFERROR(+D71/B71*100,0)</f>
        <v>-61.467854693202405</v>
      </c>
    </row>
    <row r="72" spans="1:5" ht="15" customHeight="1" x14ac:dyDescent="0.3">
      <c r="A72" s="17" t="s">
        <v>15</v>
      </c>
      <c r="B72" s="18">
        <f>[5]SCF!C69</f>
        <v>0</v>
      </c>
      <c r="C72" s="18">
        <v>19921.93</v>
      </c>
      <c r="D72" s="18">
        <f t="shared" si="13"/>
        <v>19921.93</v>
      </c>
      <c r="E72" s="19">
        <f t="shared" si="15"/>
        <v>0</v>
      </c>
    </row>
    <row r="73" spans="1:5" ht="15" customHeight="1" x14ac:dyDescent="0.3">
      <c r="A73" s="17" t="s">
        <v>16</v>
      </c>
      <c r="B73" s="18">
        <f>[5]SCF!C70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[5]SCF!C71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[5]SCF!C72</f>
        <v>0</v>
      </c>
      <c r="C75" s="18">
        <v>501563.88</v>
      </c>
      <c r="D75" s="18">
        <f t="shared" si="13"/>
        <v>501563.88</v>
      </c>
      <c r="E75" s="19">
        <f t="shared" si="15"/>
        <v>0</v>
      </c>
    </row>
    <row r="76" spans="1:5" ht="15" customHeight="1" x14ac:dyDescent="0.3">
      <c r="A76" s="17" t="s">
        <v>19</v>
      </c>
      <c r="B76" s="18">
        <f>[5]SCF!C73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[5]SCF!C74</f>
        <v>2494498</v>
      </c>
      <c r="C77" s="18">
        <v>0</v>
      </c>
      <c r="D77" s="18">
        <f t="shared" ref="D77:D81" si="16">C77-B77</f>
        <v>-2494498</v>
      </c>
      <c r="E77" s="19">
        <f t="shared" si="15"/>
        <v>-100</v>
      </c>
    </row>
    <row r="78" spans="1:5" x14ac:dyDescent="0.3">
      <c r="A78" s="24" t="s">
        <v>66</v>
      </c>
      <c r="B78" s="18">
        <f>[5]SCF!C75</f>
        <v>7655110</v>
      </c>
      <c r="C78" s="18">
        <v>2770447.67</v>
      </c>
      <c r="D78" s="18">
        <f t="shared" si="16"/>
        <v>-4884662.33</v>
      </c>
      <c r="E78" s="19">
        <f t="shared" si="15"/>
        <v>-63.809172304512927</v>
      </c>
    </row>
    <row r="79" spans="1:5" ht="15" customHeight="1" x14ac:dyDescent="0.3">
      <c r="A79" s="24" t="s">
        <v>67</v>
      </c>
      <c r="B79" s="18">
        <f>[5]SCF!C76</f>
        <v>0</v>
      </c>
      <c r="C79" s="18">
        <v>335530.57</v>
      </c>
      <c r="D79" s="18">
        <f t="shared" si="16"/>
        <v>335530.57</v>
      </c>
      <c r="E79" s="19">
        <f t="shared" si="15"/>
        <v>0</v>
      </c>
    </row>
    <row r="80" spans="1:5" x14ac:dyDescent="0.3">
      <c r="A80" s="24" t="s">
        <v>68</v>
      </c>
      <c r="B80" s="18">
        <f>[5]SCF!C77</f>
        <v>0</v>
      </c>
      <c r="C80" s="18">
        <v>825695.8</v>
      </c>
      <c r="D80" s="18">
        <f t="shared" si="16"/>
        <v>825695.8</v>
      </c>
      <c r="E80" s="19">
        <f t="shared" si="15"/>
        <v>0</v>
      </c>
    </row>
    <row r="81" spans="1:5" x14ac:dyDescent="0.3">
      <c r="A81" s="24" t="s">
        <v>69</v>
      </c>
      <c r="B81" s="18">
        <f>[5]SCF!C78</f>
        <v>133000</v>
      </c>
      <c r="C81" s="18">
        <v>468332.22</v>
      </c>
      <c r="D81" s="18">
        <f t="shared" si="16"/>
        <v>335332.21999999997</v>
      </c>
      <c r="E81" s="19">
        <f t="shared" si="15"/>
        <v>252.12948872180451</v>
      </c>
    </row>
    <row r="82" spans="1:5" ht="15" customHeight="1" x14ac:dyDescent="0.3">
      <c r="A82" s="30" t="s">
        <v>70</v>
      </c>
      <c r="B82" s="15">
        <f>+B70+B77+B78+B79+B80+B81</f>
        <v>15936466</v>
      </c>
      <c r="C82" s="31">
        <v>7100044.8499999996</v>
      </c>
      <c r="D82" s="31">
        <f t="shared" si="13"/>
        <v>-8836421.1500000004</v>
      </c>
      <c r="E82" s="32">
        <f t="shared" si="14"/>
        <v>-55.4478085040937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[5]SCF!C81</f>
        <v>60000000</v>
      </c>
      <c r="C84" s="18">
        <v>0</v>
      </c>
      <c r="D84" s="18">
        <f t="shared" ref="D84:D88" si="17">+C84-B84</f>
        <v>-60000000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[5]SCF!C82</f>
        <v>9498380</v>
      </c>
      <c r="C85" s="18">
        <v>0</v>
      </c>
      <c r="D85" s="18">
        <f t="shared" si="17"/>
        <v>-9498380</v>
      </c>
      <c r="E85" s="19">
        <f t="shared" si="18"/>
        <v>-100</v>
      </c>
    </row>
    <row r="86" spans="1:5" ht="15" customHeight="1" x14ac:dyDescent="0.3">
      <c r="A86" s="24" t="s">
        <v>74</v>
      </c>
      <c r="B86" s="18">
        <f>[5]SCF!C83</f>
        <v>22546840</v>
      </c>
      <c r="C86" s="18">
        <v>0</v>
      </c>
      <c r="D86" s="18">
        <f t="shared" si="17"/>
        <v>-22546840</v>
      </c>
      <c r="E86" s="19">
        <f t="shared" si="18"/>
        <v>-100</v>
      </c>
    </row>
    <row r="87" spans="1:5" ht="15" customHeight="1" x14ac:dyDescent="0.3">
      <c r="A87" s="30" t="s">
        <v>75</v>
      </c>
      <c r="B87" s="33">
        <f>+B84+B85+B86</f>
        <v>92045220</v>
      </c>
      <c r="C87" s="31">
        <v>0</v>
      </c>
      <c r="D87" s="31">
        <f t="shared" si="17"/>
        <v>-92045220</v>
      </c>
      <c r="E87" s="32">
        <f>+D87/B87*100</f>
        <v>-100</v>
      </c>
    </row>
    <row r="88" spans="1:5" ht="18" customHeight="1" x14ac:dyDescent="0.3">
      <c r="A88" s="25" t="s">
        <v>76</v>
      </c>
      <c r="B88" s="27">
        <f>+B45+B46+B68+B82+B87</f>
        <v>622761758</v>
      </c>
      <c r="C88" s="27">
        <v>210750630.91999999</v>
      </c>
      <c r="D88" s="27">
        <f t="shared" si="17"/>
        <v>-412011127.08000004</v>
      </c>
      <c r="E88" s="28">
        <f>+D88/B88*100</f>
        <v>-66.158707047647596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[5]SCF!C88</f>
        <v>6956460</v>
      </c>
      <c r="C91" s="18">
        <v>5678393.1900000004</v>
      </c>
      <c r="D91" s="18">
        <f t="shared" ref="D91:D98" si="19">+C91-B91</f>
        <v>-1278066.8099999996</v>
      </c>
      <c r="E91" s="19">
        <f>IFERROR(+D91/B91*100,0)</f>
        <v>-18.37237344856435</v>
      </c>
    </row>
    <row r="92" spans="1:5" ht="15" customHeight="1" x14ac:dyDescent="0.3">
      <c r="A92" s="24" t="s">
        <v>79</v>
      </c>
      <c r="B92" s="18">
        <f>[5]SCF!C89</f>
        <v>0</v>
      </c>
      <c r="C92" s="18">
        <v>2887741.36</v>
      </c>
      <c r="D92" s="18">
        <f t="shared" si="19"/>
        <v>2887741.36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[5]SCF!C90</f>
        <v>7200000</v>
      </c>
      <c r="C93" s="18">
        <v>0</v>
      </c>
      <c r="D93" s="18">
        <f t="shared" si="19"/>
        <v>-7200000</v>
      </c>
      <c r="E93" s="19">
        <f t="shared" si="20"/>
        <v>-100</v>
      </c>
    </row>
    <row r="94" spans="1:5" ht="15" customHeight="1" x14ac:dyDescent="0.3">
      <c r="A94" s="24" t="s">
        <v>81</v>
      </c>
      <c r="B94" s="18">
        <f>[5]SCF!C91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[5]SCF!C93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[5]SCF!C94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14156460</v>
      </c>
      <c r="C98" s="31">
        <v>8566134.5500000007</v>
      </c>
      <c r="D98" s="31">
        <f t="shared" si="19"/>
        <v>-5590325.4499999993</v>
      </c>
      <c r="E98" s="32">
        <f t="shared" ref="E98" si="21">+D98/B98*100</f>
        <v>-39.489571898624369</v>
      </c>
    </row>
    <row r="99" spans="1:5" ht="15" customHeight="1" x14ac:dyDescent="0.3">
      <c r="A99" s="34" t="s">
        <v>86</v>
      </c>
      <c r="B99" s="35">
        <f>+B42-B88-B98</f>
        <v>1046736</v>
      </c>
      <c r="C99" s="36">
        <v>747949.88999999687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[5]SCF!$C$97</f>
        <v>22425736</v>
      </c>
      <c r="C100" s="18">
        <v>23113149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23472472</v>
      </c>
      <c r="C101" s="36">
        <v>23861098.889999997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ABRECO</vt:lpstr>
      <vt:lpstr>BENECO</vt:lpstr>
      <vt:lpstr>IFELCO</vt:lpstr>
      <vt:lpstr>KAELCO</vt:lpstr>
      <vt:lpstr>MOPRECO</vt:lpstr>
      <vt:lpstr>ABRECO!Print_Titles</vt:lpstr>
      <vt:lpstr>BENECO!Print_Titles</vt:lpstr>
      <vt:lpstr>IFELCO!Print_Titles</vt:lpstr>
      <vt:lpstr>KAELCO!Print_Titles</vt:lpstr>
      <vt:lpstr>MOPRECO!Print_Titles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2024-03-07T07:03:02Z</dcterms:created>
  <dcterms:modified xsi:type="dcterms:W3CDTF">2024-03-07T07:06:58Z</dcterms:modified>
</cp:coreProperties>
</file>